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égigép\KÉPVISELŐ-TESTÜLET\Előterjesztések 2018\2018. április 19\"/>
    </mc:Choice>
  </mc:AlternateContent>
  <bookViews>
    <workbookView xWindow="0" yWindow="0" windowWidth="19200" windowHeight="11490"/>
  </bookViews>
  <sheets>
    <sheet name="Bevételek" sheetId="1" r:id="rId1"/>
    <sheet name="Kiadások" sheetId="6" r:id="rId2"/>
  </sheets>
  <calcPr calcId="162913"/>
</workbook>
</file>

<file path=xl/calcChain.xml><?xml version="1.0" encoding="utf-8"?>
<calcChain xmlns="http://schemas.openxmlformats.org/spreadsheetml/2006/main">
  <c r="C91" i="6" l="1"/>
  <c r="C22" i="1" l="1"/>
  <c r="C57" i="1"/>
  <c r="C56" i="1"/>
  <c r="C13" i="6" l="1"/>
  <c r="D10" i="6" l="1"/>
  <c r="D11" i="6"/>
  <c r="D12" i="6"/>
  <c r="D73" i="6" l="1"/>
  <c r="B68" i="6" l="1"/>
  <c r="C68" i="6"/>
  <c r="B56" i="1"/>
  <c r="D14" i="1"/>
  <c r="D85" i="6" l="1"/>
  <c r="D87" i="6"/>
  <c r="D88" i="6"/>
  <c r="D90" i="6"/>
  <c r="D84" i="6"/>
  <c r="D66" i="6"/>
  <c r="D67" i="6"/>
  <c r="D69" i="6"/>
  <c r="D71" i="6"/>
  <c r="D74" i="6"/>
  <c r="D75" i="6"/>
  <c r="D76" i="6"/>
  <c r="D77" i="6"/>
  <c r="D78" i="6"/>
  <c r="D65" i="6"/>
  <c r="D47" i="6"/>
  <c r="D49" i="6"/>
  <c r="D50" i="6"/>
  <c r="D51" i="6"/>
  <c r="D52" i="6"/>
  <c r="D53" i="6"/>
  <c r="D54" i="6"/>
  <c r="D55" i="6"/>
  <c r="D57" i="6"/>
  <c r="D58" i="6"/>
  <c r="D59" i="6"/>
  <c r="D61" i="6"/>
  <c r="D46" i="6"/>
  <c r="C72" i="6"/>
  <c r="D68" i="6"/>
  <c r="C79" i="6" l="1"/>
  <c r="C34" i="6"/>
  <c r="C41" i="6"/>
  <c r="D8" i="6"/>
  <c r="D9" i="6"/>
  <c r="D14" i="6"/>
  <c r="D15" i="6"/>
  <c r="D16" i="6"/>
  <c r="D17" i="6"/>
  <c r="D18" i="6"/>
  <c r="D19" i="6"/>
  <c r="D25" i="6"/>
  <c r="D27" i="6"/>
  <c r="D28" i="6"/>
  <c r="D30" i="6"/>
  <c r="D32" i="6"/>
  <c r="D33" i="6"/>
  <c r="D35" i="6"/>
  <c r="D36" i="6"/>
  <c r="D37" i="6"/>
  <c r="D38" i="6"/>
  <c r="D39" i="6"/>
  <c r="D40" i="6"/>
  <c r="D24" i="6"/>
  <c r="C29" i="6"/>
  <c r="C26" i="6"/>
  <c r="C31" i="6" s="1"/>
  <c r="C60" i="6"/>
  <c r="B60" i="6"/>
  <c r="C56" i="6"/>
  <c r="C48" i="6"/>
  <c r="D60" i="6" l="1"/>
  <c r="C42" i="6"/>
  <c r="C80" i="6"/>
  <c r="C62" i="6"/>
  <c r="D62" i="1" l="1"/>
  <c r="D65" i="1"/>
  <c r="D66" i="1"/>
  <c r="D61" i="1"/>
  <c r="D52" i="1"/>
  <c r="D53" i="1"/>
  <c r="D54" i="1"/>
  <c r="D55" i="1"/>
  <c r="D51" i="1"/>
  <c r="D45" i="1"/>
  <c r="D47" i="1"/>
  <c r="D44" i="1"/>
  <c r="D32" i="1"/>
  <c r="D33" i="1"/>
  <c r="D31" i="1"/>
  <c r="D27" i="1"/>
  <c r="D19" i="1"/>
  <c r="D20" i="1"/>
  <c r="D21" i="1"/>
  <c r="D23" i="1"/>
  <c r="D17" i="1"/>
  <c r="D10" i="1"/>
  <c r="D12" i="1"/>
  <c r="D8" i="1"/>
  <c r="C48" i="1" l="1"/>
  <c r="C46" i="1"/>
  <c r="C20" i="6"/>
  <c r="B91" i="6"/>
  <c r="C28" i="1"/>
  <c r="C95" i="6" s="1"/>
  <c r="C34" i="1"/>
  <c r="C97" i="6" s="1"/>
  <c r="C63" i="1"/>
  <c r="C24" i="1"/>
  <c r="D91" i="6" l="1"/>
  <c r="C64" i="1"/>
  <c r="C21" i="6"/>
  <c r="C94" i="6"/>
  <c r="C49" i="1"/>
  <c r="C13" i="1"/>
  <c r="C11" i="1"/>
  <c r="C18" i="1"/>
  <c r="C82" i="6" l="1"/>
  <c r="C25" i="1"/>
  <c r="C68" i="1" s="1"/>
  <c r="C15" i="1"/>
  <c r="B13" i="6"/>
  <c r="D13" i="6" s="1"/>
  <c r="D7" i="6"/>
  <c r="B29" i="6"/>
  <c r="D29" i="6" s="1"/>
  <c r="C36" i="1" l="1"/>
  <c r="C96" i="6"/>
  <c r="D96" i="6" s="1"/>
  <c r="C69" i="1"/>
  <c r="B48" i="6"/>
  <c r="C98" i="6" l="1"/>
  <c r="D48" i="6"/>
  <c r="B9" i="1"/>
  <c r="D9" i="1" l="1"/>
  <c r="B22" i="1"/>
  <c r="D22" i="1" s="1"/>
  <c r="B28" i="1"/>
  <c r="D28" i="1" s="1"/>
  <c r="B34" i="1"/>
  <c r="D34" i="1" s="1"/>
  <c r="D56" i="1" l="1"/>
  <c r="B56" i="6" l="1"/>
  <c r="B34" i="6"/>
  <c r="D34" i="6" s="1"/>
  <c r="B57" i="1"/>
  <c r="D57" i="1" s="1"/>
  <c r="B79" i="6"/>
  <c r="D79" i="6" s="1"/>
  <c r="D56" i="6" l="1"/>
  <c r="B62" i="6"/>
  <c r="B24" i="1"/>
  <c r="D24" i="1" s="1"/>
  <c r="B63" i="1"/>
  <c r="D63" i="1" s="1"/>
  <c r="B48" i="1"/>
  <c r="B41" i="6"/>
  <c r="D48" i="1" l="1"/>
  <c r="B94" i="6"/>
  <c r="D94" i="6" s="1"/>
  <c r="D62" i="6"/>
  <c r="D41" i="6"/>
  <c r="B20" i="6"/>
  <c r="B11" i="1"/>
  <c r="B15" i="1" l="1"/>
  <c r="D11" i="1"/>
  <c r="B21" i="6"/>
  <c r="D21" i="6" s="1"/>
  <c r="D20" i="6"/>
  <c r="B64" i="1"/>
  <c r="B13" i="1"/>
  <c r="D13" i="1" s="1"/>
  <c r="B26" i="6"/>
  <c r="B72" i="6"/>
  <c r="D72" i="6" s="1"/>
  <c r="B18" i="1"/>
  <c r="B46" i="1"/>
  <c r="D46" i="1" s="1"/>
  <c r="B25" i="1" l="1"/>
  <c r="D25" i="1" s="1"/>
  <c r="D18" i="1"/>
  <c r="D15" i="1"/>
  <c r="D64" i="1"/>
  <c r="B31" i="6"/>
  <c r="D26" i="6"/>
  <c r="B80" i="6"/>
  <c r="B49" i="1"/>
  <c r="D49" i="1" l="1"/>
  <c r="B97" i="6"/>
  <c r="D97" i="6" s="1"/>
  <c r="D80" i="6"/>
  <c r="D31" i="6"/>
  <c r="B42" i="6"/>
  <c r="B68" i="1"/>
  <c r="D68" i="1" s="1"/>
  <c r="B36" i="1"/>
  <c r="D36" i="1" s="1"/>
  <c r="B69" i="1" l="1"/>
  <c r="D69" i="1" s="1"/>
  <c r="D42" i="6"/>
  <c r="B95" i="6"/>
  <c r="D95" i="6" s="1"/>
  <c r="B82" i="6"/>
  <c r="D82" i="6" s="1"/>
  <c r="B98" i="6" l="1"/>
  <c r="D98" i="6" s="1"/>
</calcChain>
</file>

<file path=xl/sharedStrings.xml><?xml version="1.0" encoding="utf-8"?>
<sst xmlns="http://schemas.openxmlformats.org/spreadsheetml/2006/main" count="165" uniqueCount="138">
  <si>
    <t>Források megnevezése</t>
  </si>
  <si>
    <t>I. MŰKÖDÉSI BEVÉTELEK</t>
  </si>
  <si>
    <t>1. ÁMK intézményi működési bevételei</t>
  </si>
  <si>
    <t>I. Intézményi működési bevételek</t>
  </si>
  <si>
    <t>II. Önkorm.sajátos működési bevételei</t>
  </si>
  <si>
    <t>Költségvetési bevételek összesen</t>
  </si>
  <si>
    <t>Feladat megnevezése</t>
  </si>
  <si>
    <t>I. MŰKÖDÉSI, FENNTARTÁSI KIADÁSOK</t>
  </si>
  <si>
    <t>I.1. ÁMK működési,fenntartási kiadásai</t>
  </si>
  <si>
    <t>I.2. Önkormányzati hivatal működési,fenntartási kiadásai</t>
  </si>
  <si>
    <t>Költségvetési kiadások összesen</t>
  </si>
  <si>
    <t>2. Önkormányzat  működési bevételei</t>
  </si>
  <si>
    <t>3. Önkormányzati hivatal működési bevételei</t>
  </si>
  <si>
    <t>III. KÖZPONTI KÖLTSÉGVETÉSBŐL KAPOTT KV-I TÁMOGATÁS</t>
  </si>
  <si>
    <t>III. Központi költségvetésből kapott kv-i támogatás</t>
  </si>
  <si>
    <t>IV. Támogatásértékű bevételek</t>
  </si>
  <si>
    <t>Önkormányzat kiadásai összesen</t>
  </si>
  <si>
    <t>II. ÖNKORMÁNYZAT SAJÁTOS MŰKÖDÉSI BEVÉTELEI</t>
  </si>
  <si>
    <t>1. melléklet</t>
  </si>
  <si>
    <t>Kötelező feladatokhoz kapcsolódó rendszeres személyi juttatások</t>
  </si>
  <si>
    <t>Államigazgatási feladatokhoz kapcsolódó rendszeres személyi juttatások</t>
  </si>
  <si>
    <t>Kötelező feladatokhoz kapcsolódó nem rendszeres személyi juttatások</t>
  </si>
  <si>
    <t>Államigazgatási feladatokhoz kapcsolódó nem rendszeres személyi jutt.</t>
  </si>
  <si>
    <t>Gépjárműadó</t>
  </si>
  <si>
    <t>I.3. Önkormányzat működési,fenntartási kiadásai</t>
  </si>
  <si>
    <t>I. MŰKÖDÉSI, FENNTARTÁSI KIADÁSOK ÖSSZESEN:</t>
  </si>
  <si>
    <t>I.2. Önkormányzat működési bevételei</t>
  </si>
  <si>
    <t>I.3. Önkormányzati hivatal működési bevételei</t>
  </si>
  <si>
    <t>I.1.ÁMK intézményei működési bevételei</t>
  </si>
  <si>
    <t>I.4. Perkátai Szociális Központ</t>
  </si>
  <si>
    <t>I.4. Perkátai Szociális Központ működési bevételei</t>
  </si>
  <si>
    <t>I.4. Perkátai Szociális Központ műk.,fenntartási kiadásai</t>
  </si>
  <si>
    <t>Önkormányzat bevételei összesen</t>
  </si>
  <si>
    <t>Dolg. lakásép. kölcsön visszatérítése</t>
  </si>
  <si>
    <t>Kiszámlázott tev.és szolg.áfája</t>
  </si>
  <si>
    <t>Központi kv-ből kapott kv-i támogatás</t>
  </si>
  <si>
    <t>Alaptevékenység körében végzett szolg.</t>
  </si>
  <si>
    <t>ÁFA bevétel</t>
  </si>
  <si>
    <t>Szociális hozzájárulás</t>
  </si>
  <si>
    <t>K31 Készletbeszerzések</t>
  </si>
  <si>
    <t>K32 Kommunikációs szolgáltatások</t>
  </si>
  <si>
    <t>K33 Szolgáltatások</t>
  </si>
  <si>
    <t>K35 Különféle befizetések, egyéb dologi kiadások</t>
  </si>
  <si>
    <t>1. B402 Szolgáltatás ellenértéke</t>
  </si>
  <si>
    <t>1. B406 Kiszámlázott ÁFA bevétel</t>
  </si>
  <si>
    <t>1. B408 Kamatbevételek</t>
  </si>
  <si>
    <t>1. K1 Személyi juttatások</t>
  </si>
  <si>
    <t>1. K2 Munkaadókat terhelő járulékok</t>
  </si>
  <si>
    <t>1. K3 Dologi kiadások</t>
  </si>
  <si>
    <t>4. B405 Ellátási díjak</t>
  </si>
  <si>
    <t>4. B406 Kiszámlázott áfa</t>
  </si>
  <si>
    <t>3. B402 Szolgáltatások ellenértéke</t>
  </si>
  <si>
    <t>Rendszeres személyi juttatások</t>
  </si>
  <si>
    <t>Szho.</t>
  </si>
  <si>
    <t xml:space="preserve"> Kötelező feladatokhoz kapcsolódó járulékok</t>
  </si>
  <si>
    <t>Államigazgatási feladatokhoz kapcsolódó járulékok</t>
  </si>
  <si>
    <t>K31 Készletbeszerzés</t>
  </si>
  <si>
    <t>K123 Külső személyi juttatások</t>
  </si>
  <si>
    <t>K504-508 Műk. célú pénzeszköz átadás ÁHT-n kívülre</t>
  </si>
  <si>
    <t>K512 Lakáshoz jutás támogatása végleges jelleggel</t>
  </si>
  <si>
    <t>2. B74 Felh. célú tám. kölcsön visszatérítése</t>
  </si>
  <si>
    <t>B405 Étk.tér díjak</t>
  </si>
  <si>
    <t>B404 Tulajdonosi bevételek</t>
  </si>
  <si>
    <t>2. B40 Szolgáltatások ellenértéke</t>
  </si>
  <si>
    <t>2. B406 Általános forgalmi adó bevételek</t>
  </si>
  <si>
    <t>II.1. B34 Helyi adók összesen</t>
  </si>
  <si>
    <t>II.2. B35 Átengedett központi adók</t>
  </si>
  <si>
    <t>II.3. B36 Egyéb közhatalmi bevételek</t>
  </si>
  <si>
    <t>Talajterhelési díj, közter. fogl.</t>
  </si>
  <si>
    <t>B111 Helyi önkormányzatok műk.ált.tám.</t>
  </si>
  <si>
    <t>Mc.támogatásért.bevétel.elk.alaptól</t>
  </si>
  <si>
    <t>Mc.támogatásértékű bevétel Tb.alaptól</t>
  </si>
  <si>
    <t>IV.1. B16 Műk.célú támogatásértékű bevétel</t>
  </si>
  <si>
    <t>II. Önkormányzat felhalmozási kiadásai</t>
  </si>
  <si>
    <t xml:space="preserve">II. Önkormányzat felhalmozási kiadásai összesen: </t>
  </si>
  <si>
    <t>2. melléklet</t>
  </si>
  <si>
    <t>K354 Pénzforgalmi kiadások</t>
  </si>
  <si>
    <t>K1108 Munkaruha / anyakönyvvezető</t>
  </si>
  <si>
    <t>Alaptevékenység kamatbevétele</t>
  </si>
  <si>
    <t>K1109 Közlekedési költségtérítés</t>
  </si>
  <si>
    <t>K1110 Tanfolyam, továbbképzés</t>
  </si>
  <si>
    <t>K332 Vásárolt élelmiszer</t>
  </si>
  <si>
    <t>K1108 Munkaruha, védőruha</t>
  </si>
  <si>
    <t>B112 Települési önk.egyes köznevelési fel.tám.</t>
  </si>
  <si>
    <t>B113 A települési önk.szoc.és  gyermekjóléti és gyermek étk.</t>
  </si>
  <si>
    <t>B114 Könyvtári, közműv.és múzeumi fel.tám.</t>
  </si>
  <si>
    <t>B403 Közvetített szolg.ellenértéke /napközi konyha/</t>
  </si>
  <si>
    <t>K71 Ingatlanok felújítása TOP-os önrészek</t>
  </si>
  <si>
    <t>4. B407 ÁFA visszatérítése</t>
  </si>
  <si>
    <t>B8131 Előző évi költségvetési maradvány</t>
  </si>
  <si>
    <t>B923 Felh. célú visszatér. tám.-ok visszatér</t>
  </si>
  <si>
    <t>K71 Műfüves pálya önrész</t>
  </si>
  <si>
    <t>K71 VP pályázat önrész</t>
  </si>
  <si>
    <t>K73 Nyelvi labor bútor besz.</t>
  </si>
  <si>
    <t>K74 Bútor besz. áfa</t>
  </si>
  <si>
    <t>K1 Rendszeres személyi juttatások</t>
  </si>
  <si>
    <t>K1 Jub. Jutalom</t>
  </si>
  <si>
    <t>Önkormányzati hivatal támogatási igény</t>
  </si>
  <si>
    <t>ÁMK költségvetési támogatási igény</t>
  </si>
  <si>
    <t>Perkátai Szociális Központ támogatási igény</t>
  </si>
  <si>
    <t>K34 Kiküldetés, reklám és propaganda kiad.</t>
  </si>
  <si>
    <t>IV. TÁMOGATÁSÉRTÉKŰ BEVÉTELEK</t>
  </si>
  <si>
    <t>K1113 Egyéb szem. Jutt.</t>
  </si>
  <si>
    <t>K122 Munkavég.-re irányuló egyéb jogviszonyban nem saját fogl.</t>
  </si>
  <si>
    <t>K123 Egyéb külső személyi juttatások</t>
  </si>
  <si>
    <t>B8131 Előző év költs.vet. maradv. igénybevétele</t>
  </si>
  <si>
    <t>B923 Felh. tám-ok. bevétele</t>
  </si>
  <si>
    <t>Teljesítés %-ban</t>
  </si>
  <si>
    <t xml:space="preserve">K12 Munkavégz.ir. egyéb jogv.nem saját foglal. fizetett juttatások </t>
  </si>
  <si>
    <t>K11 Rendszeres szem. jutt.</t>
  </si>
  <si>
    <r>
      <rPr>
        <b/>
        <sz val="12"/>
        <color indexed="8"/>
        <rFont val="Arial"/>
        <family val="2"/>
        <charset val="238"/>
      </rPr>
      <t xml:space="preserve"> 
Perkáta Nagyközség Önkormányzata                                                                                                                              2431 Perkáta, Szabadség tér 1.                                                                                                                                   Tel: 06-25/507-570  Fax: 06-25/507-571
Email: hivatal@perkata.hu
Honlap: www.perkata.hu
</t>
    </r>
    <r>
      <rPr>
        <sz val="12"/>
        <color theme="1"/>
        <rFont val="Arial"/>
        <family val="2"/>
        <charset val="238"/>
      </rPr>
      <t xml:space="preserve">
</t>
    </r>
  </si>
  <si>
    <r>
      <rPr>
        <b/>
        <sz val="12"/>
        <color indexed="8"/>
        <rFont val="Calibri"/>
        <family val="2"/>
        <charset val="238"/>
      </rPr>
      <t xml:space="preserve"> 
</t>
    </r>
    <r>
      <rPr>
        <b/>
        <sz val="12"/>
        <color indexed="8"/>
        <rFont val="Arial"/>
        <family val="2"/>
        <charset val="238"/>
      </rPr>
      <t>Perkáta Nagyközség Önkormányzata                                                                                                                                                                  2431 Perkáta, Szabadség tér 1.                                                                                                                                                                    Tel: 06-25/507-570  Fax: 06-25/507-571
Email: hivatal@perkata.hu
Honlap: www.perkata.hu</t>
    </r>
    <r>
      <rPr>
        <b/>
        <sz val="12"/>
        <color indexed="8"/>
        <rFont val="Calibri"/>
        <family val="2"/>
        <charset val="238"/>
      </rPr>
      <t xml:space="preserve">
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</si>
  <si>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K71 Ingatlanok felújítása/TOP-os pályázatok</t>
  </si>
  <si>
    <t>K74 /Előzetesen felsz áfa/Top pályázátok áfája</t>
  </si>
  <si>
    <t>-</t>
  </si>
  <si>
    <t>Módosított előir. (eFt)</t>
  </si>
  <si>
    <t xml:space="preserve">Perkáta Nagyközség Önkormányzata 2017. évi I.-III. negyedévi teljesített bevételei </t>
  </si>
  <si>
    <t>Perkáta Nagyközség Önkormányzata 2017. évi I-III. negyedévi teljesített kiadásai</t>
  </si>
  <si>
    <t>B16 Egyéb műk. célú tám.</t>
  </si>
  <si>
    <t>Teljesítés 2017.12.31-ig</t>
  </si>
  <si>
    <t>B115 Önkorm. műk.kép.megörz.szolg.és kieg.tám. és egyéb kieg. tám.</t>
  </si>
  <si>
    <t>I.1. ÁMK működési, fenntartási kiadásai</t>
  </si>
  <si>
    <t>I.2. Önkormányzati hivatalának működési, fenntartási kiadásai</t>
  </si>
  <si>
    <t>2.1.1. K11 Rendszeres személyi juttatások</t>
  </si>
  <si>
    <t>2. 1.2.K11 Nem rendszeres személyi juttatások</t>
  </si>
  <si>
    <t>2. 1. K1 Személyi juttatások</t>
  </si>
  <si>
    <t>2. 2. K2 Munkaadókat terhelő járulékok</t>
  </si>
  <si>
    <t>2. 3. K3 Dologi kiadások</t>
  </si>
  <si>
    <t>I.3.1. K1 Személyi juttatások</t>
  </si>
  <si>
    <t>I.3.2. K2 Munkaadókat terhelő járulékok</t>
  </si>
  <si>
    <t>I.3.3. K3 Dologi kiadások</t>
  </si>
  <si>
    <t>I.3.4. K4 Önkormányzat által folyósított ellátások</t>
  </si>
  <si>
    <t>I.3.5. K5 Pénzeszköz átadás</t>
  </si>
  <si>
    <t>I.3.6. K56 Informatikai eszköz beszerzés</t>
  </si>
  <si>
    <t xml:space="preserve">I.4. Perkátai Szociális Központ működési, fenntartási kiadásai                                          </t>
  </si>
  <si>
    <t>I.4.1 K1 Személyi juttatások</t>
  </si>
  <si>
    <t>I.4.2 K2 Munkaadókat terhelő járulékok</t>
  </si>
  <si>
    <t>I.4.3. K3 Dologi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</si>
</sst>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H_U_F_-;\-* #,##0.00\ _H_U_F_-;_-* &quot;-&quot;??\ _H_U_F_-;_-@_-"/>
    <numFmt numFmtId="165" formatCode="#,##0;[Red]#,##0"/>
    <numFmt numFmtId="166" formatCode="_-* #,##0\ _H_U_F_-;\-* #,##0\ _H_U_F_-;_-* &quot;-&quot;??\ _H_U_F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i/>
      <sz val="13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Arial"/>
      <family val="2"/>
      <charset val="238"/>
    </font>
    <font>
      <i/>
      <sz val="14"/>
      <color indexed="8"/>
      <name val="Calibri"/>
      <family val="2"/>
      <charset val="238"/>
    </font>
    <font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318">
    <xf numFmtId="0" fontId="0" fillId="0" borderId="0" xfId="0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/>
    <xf numFmtId="0" fontId="11" fillId="0" borderId="0" xfId="0" applyFont="1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2" borderId="0" xfId="0" applyFill="1"/>
    <xf numFmtId="0" fontId="14" fillId="0" borderId="0" xfId="0" applyFont="1"/>
    <xf numFmtId="3" fontId="0" fillId="0" borderId="0" xfId="0" applyNumberFormat="1"/>
    <xf numFmtId="0" fontId="12" fillId="2" borderId="0" xfId="0" applyFont="1" applyFill="1"/>
    <xf numFmtId="0" fontId="5" fillId="0" borderId="2" xfId="0" applyFont="1" applyBorder="1"/>
    <xf numFmtId="0" fontId="5" fillId="2" borderId="2" xfId="0" applyFont="1" applyFill="1" applyBorder="1"/>
    <xf numFmtId="0" fontId="4" fillId="2" borderId="2" xfId="0" applyFont="1" applyFill="1" applyBorder="1"/>
    <xf numFmtId="0" fontId="5" fillId="0" borderId="2" xfId="0" applyFont="1" applyBorder="1" applyAlignment="1">
      <alignment horizontal="left"/>
    </xf>
    <xf numFmtId="0" fontId="13" fillId="2" borderId="0" xfId="0" applyFont="1" applyFill="1"/>
    <xf numFmtId="0" fontId="2" fillId="0" borderId="2" xfId="0" applyFont="1" applyBorder="1"/>
    <xf numFmtId="0" fontId="18" fillId="0" borderId="0" xfId="0" applyFont="1"/>
    <xf numFmtId="0" fontId="9" fillId="0" borderId="2" xfId="0" applyFont="1" applyBorder="1"/>
    <xf numFmtId="0" fontId="19" fillId="0" borderId="0" xfId="0" applyFont="1"/>
    <xf numFmtId="0" fontId="20" fillId="0" borderId="0" xfId="0" applyFont="1"/>
    <xf numFmtId="0" fontId="0" fillId="0" borderId="4" xfId="0" applyBorder="1"/>
    <xf numFmtId="0" fontId="0" fillId="0" borderId="12" xfId="0" applyBorder="1"/>
    <xf numFmtId="0" fontId="0" fillId="0" borderId="0" xfId="0" applyAlignment="1"/>
    <xf numFmtId="0" fontId="13" fillId="0" borderId="0" xfId="0" applyFont="1"/>
    <xf numFmtId="0" fontId="1" fillId="0" borderId="0" xfId="0" applyFont="1"/>
    <xf numFmtId="0" fontId="18" fillId="2" borderId="0" xfId="0" applyFont="1" applyFill="1"/>
    <xf numFmtId="0" fontId="5" fillId="0" borderId="18" xfId="0" applyFont="1" applyBorder="1"/>
    <xf numFmtId="0" fontId="21" fillId="2" borderId="0" xfId="0" applyFont="1" applyFill="1"/>
    <xf numFmtId="0" fontId="21" fillId="0" borderId="0" xfId="0" applyFont="1" applyFill="1"/>
    <xf numFmtId="0" fontId="7" fillId="0" borderId="11" xfId="0" applyFont="1" applyBorder="1"/>
    <xf numFmtId="0" fontId="23" fillId="0" borderId="0" xfId="0" applyFont="1"/>
    <xf numFmtId="0" fontId="9" fillId="0" borderId="4" xfId="0" applyFont="1" applyFill="1" applyBorder="1" applyAlignment="1">
      <alignment horizontal="left"/>
    </xf>
    <xf numFmtId="0" fontId="0" fillId="0" borderId="0" xfId="0" applyFill="1"/>
    <xf numFmtId="0" fontId="17" fillId="0" borderId="0" xfId="0" applyFont="1" applyFill="1"/>
    <xf numFmtId="3" fontId="11" fillId="0" borderId="0" xfId="0" applyNumberFormat="1" applyFont="1" applyFill="1" applyBorder="1" applyAlignment="1">
      <alignment horizontal="right"/>
    </xf>
    <xf numFmtId="0" fontId="14" fillId="2" borderId="0" xfId="0" applyFont="1" applyFill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4" fillId="0" borderId="2" xfId="0" applyFont="1" applyBorder="1"/>
    <xf numFmtId="0" fontId="0" fillId="0" borderId="0" xfId="0" applyAlignment="1"/>
    <xf numFmtId="0" fontId="17" fillId="0" borderId="0" xfId="0" applyFont="1"/>
    <xf numFmtId="0" fontId="26" fillId="0" borderId="0" xfId="0" applyFont="1"/>
    <xf numFmtId="0" fontId="5" fillId="0" borderId="4" xfId="0" applyFont="1" applyBorder="1" applyAlignment="1">
      <alignment horizontal="left"/>
    </xf>
    <xf numFmtId="3" fontId="14" fillId="2" borderId="0" xfId="0" applyNumberFormat="1" applyFont="1" applyFill="1"/>
    <xf numFmtId="0" fontId="11" fillId="0" borderId="0" xfId="0" applyFont="1" applyFill="1" applyBorder="1"/>
    <xf numFmtId="3" fontId="13" fillId="0" borderId="0" xfId="0" applyNumberFormat="1" applyFont="1"/>
    <xf numFmtId="0" fontId="0" fillId="0" borderId="0" xfId="0" applyAlignment="1"/>
    <xf numFmtId="0" fontId="9" fillId="0" borderId="8" xfId="0" applyFont="1" applyBorder="1"/>
    <xf numFmtId="0" fontId="0" fillId="4" borderId="0" xfId="0" applyFill="1"/>
    <xf numFmtId="0" fontId="9" fillId="5" borderId="4" xfId="0" applyFont="1" applyFill="1" applyBorder="1"/>
    <xf numFmtId="0" fontId="9" fillId="5" borderId="4" xfId="0" applyFont="1" applyFill="1" applyBorder="1" applyAlignment="1">
      <alignment horizontal="left"/>
    </xf>
    <xf numFmtId="0" fontId="3" fillId="5" borderId="4" xfId="0" applyFont="1" applyFill="1" applyBorder="1"/>
    <xf numFmtId="0" fontId="11" fillId="5" borderId="4" xfId="0" applyFont="1" applyFill="1" applyBorder="1"/>
    <xf numFmtId="0" fontId="22" fillId="6" borderId="4" xfId="0" applyFont="1" applyFill="1" applyBorder="1"/>
    <xf numFmtId="3" fontId="22" fillId="6" borderId="5" xfId="0" applyNumberFormat="1" applyFont="1" applyFill="1" applyBorder="1" applyAlignment="1">
      <alignment horizontal="right"/>
    </xf>
    <xf numFmtId="0" fontId="25" fillId="6" borderId="20" xfId="0" applyFont="1" applyFill="1" applyBorder="1" applyAlignment="1">
      <alignment horizontal="left"/>
    </xf>
    <xf numFmtId="0" fontId="16" fillId="3" borderId="4" xfId="0" applyFont="1" applyFill="1" applyBorder="1"/>
    <xf numFmtId="0" fontId="22" fillId="5" borderId="4" xfId="0" applyFont="1" applyFill="1" applyBorder="1"/>
    <xf numFmtId="0" fontId="22" fillId="5" borderId="4" xfId="0" applyFont="1" applyFill="1" applyBorder="1" applyAlignment="1">
      <alignment wrapText="1"/>
    </xf>
    <xf numFmtId="0" fontId="22" fillId="5" borderId="8" xfId="0" applyFont="1" applyFill="1" applyBorder="1" applyAlignment="1">
      <alignment wrapText="1"/>
    </xf>
    <xf numFmtId="0" fontId="25" fillId="6" borderId="4" xfId="0" applyFont="1" applyFill="1" applyBorder="1" applyAlignment="1">
      <alignment wrapText="1"/>
    </xf>
    <xf numFmtId="3" fontId="25" fillId="6" borderId="22" xfId="0" applyNumberFormat="1" applyFont="1" applyFill="1" applyBorder="1" applyAlignment="1"/>
    <xf numFmtId="0" fontId="22" fillId="5" borderId="4" xfId="0" applyFont="1" applyFill="1" applyBorder="1" applyAlignment="1"/>
    <xf numFmtId="0" fontId="11" fillId="6" borderId="8" xfId="0" applyFont="1" applyFill="1" applyBorder="1"/>
    <xf numFmtId="0" fontId="11" fillId="6" borderId="2" xfId="0" applyFont="1" applyFill="1" applyBorder="1"/>
    <xf numFmtId="0" fontId="11" fillId="6" borderId="6" xfId="0" applyFont="1" applyFill="1" applyBorder="1"/>
    <xf numFmtId="0" fontId="16" fillId="6" borderId="5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9" fillId="0" borderId="24" xfId="0" applyFont="1" applyBorder="1"/>
    <xf numFmtId="0" fontId="4" fillId="0" borderId="4" xfId="0" applyFont="1" applyBorder="1" applyAlignment="1">
      <alignment horizontal="left"/>
    </xf>
    <xf numFmtId="0" fontId="29" fillId="0" borderId="0" xfId="0" applyFont="1"/>
    <xf numFmtId="0" fontId="30" fillId="0" borderId="0" xfId="0" applyFont="1"/>
    <xf numFmtId="0" fontId="22" fillId="5" borderId="25" xfId="0" applyFont="1" applyFill="1" applyBorder="1"/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3" fontId="5" fillId="0" borderId="4" xfId="0" applyNumberFormat="1" applyFont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5" fillId="2" borderId="26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3" fontId="4" fillId="5" borderId="27" xfId="0" applyNumberFormat="1" applyFont="1" applyFill="1" applyBorder="1" applyAlignment="1">
      <alignment horizontal="right"/>
    </xf>
    <xf numFmtId="165" fontId="5" fillId="0" borderId="8" xfId="0" applyNumberFormat="1" applyFont="1" applyBorder="1"/>
    <xf numFmtId="165" fontId="4" fillId="0" borderId="14" xfId="0" applyNumberFormat="1" applyFont="1" applyBorder="1"/>
    <xf numFmtId="165" fontId="8" fillId="0" borderId="16" xfId="0" applyNumberFormat="1" applyFont="1" applyBorder="1"/>
    <xf numFmtId="165" fontId="5" fillId="0" borderId="4" xfId="0" applyNumberFormat="1" applyFont="1" applyBorder="1"/>
    <xf numFmtId="3" fontId="5" fillId="2" borderId="1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9" fillId="5" borderId="27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3" fillId="5" borderId="27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16" fillId="3" borderId="27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22" fillId="5" borderId="27" xfId="0" applyNumberFormat="1" applyFont="1" applyFill="1" applyBorder="1" applyAlignment="1">
      <alignment horizontal="right"/>
    </xf>
    <xf numFmtId="3" fontId="5" fillId="0" borderId="16" xfId="0" applyNumberFormat="1" applyFont="1" applyBorder="1"/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166" fontId="5" fillId="0" borderId="4" xfId="1" applyNumberFormat="1" applyFont="1" applyBorder="1" applyAlignment="1">
      <alignment horizontal="right" vertical="justify"/>
    </xf>
    <xf numFmtId="3" fontId="5" fillId="0" borderId="16" xfId="0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27" fillId="5" borderId="27" xfId="0" applyNumberFormat="1" applyFont="1" applyFill="1" applyBorder="1" applyAlignment="1"/>
    <xf numFmtId="3" fontId="11" fillId="6" borderId="4" xfId="0" applyNumberFormat="1" applyFont="1" applyFill="1" applyBorder="1" applyAlignment="1">
      <alignment horizontal="right"/>
    </xf>
    <xf numFmtId="3" fontId="11" fillId="6" borderId="8" xfId="0" applyNumberFormat="1" applyFont="1" applyFill="1" applyBorder="1" applyAlignment="1">
      <alignment horizontal="right"/>
    </xf>
    <xf numFmtId="3" fontId="16" fillId="6" borderId="27" xfId="0" applyNumberFormat="1" applyFont="1" applyFill="1" applyBorder="1" applyAlignment="1">
      <alignment horizontal="right"/>
    </xf>
    <xf numFmtId="3" fontId="22" fillId="5" borderId="5" xfId="0" applyNumberFormat="1" applyFont="1" applyFill="1" applyBorder="1" applyAlignment="1">
      <alignment horizontal="right"/>
    </xf>
    <xf numFmtId="0" fontId="31" fillId="0" borderId="13" xfId="0" applyFont="1" applyBorder="1" applyAlignment="1">
      <alignment wrapText="1"/>
    </xf>
    <xf numFmtId="0" fontId="31" fillId="0" borderId="1" xfId="0" applyFont="1" applyBorder="1" applyAlignment="1">
      <alignment wrapText="1"/>
    </xf>
    <xf numFmtId="3" fontId="25" fillId="6" borderId="5" xfId="0" applyNumberFormat="1" applyFont="1" applyFill="1" applyBorder="1" applyAlignment="1"/>
    <xf numFmtId="0" fontId="30" fillId="0" borderId="11" xfId="0" applyFont="1" applyBorder="1"/>
    <xf numFmtId="0" fontId="0" fillId="0" borderId="19" xfId="0" applyFill="1" applyBorder="1"/>
    <xf numFmtId="3" fontId="8" fillId="0" borderId="8" xfId="0" applyNumberFormat="1" applyFont="1" applyBorder="1" applyAlignment="1">
      <alignment horizontal="right"/>
    </xf>
    <xf numFmtId="0" fontId="9" fillId="5" borderId="8" xfId="0" applyFont="1" applyFill="1" applyBorder="1"/>
    <xf numFmtId="0" fontId="11" fillId="4" borderId="23" xfId="0" applyFont="1" applyFill="1" applyBorder="1"/>
    <xf numFmtId="0" fontId="32" fillId="0" borderId="0" xfId="0" applyFont="1"/>
    <xf numFmtId="0" fontId="32" fillId="0" borderId="2" xfId="0" applyFont="1" applyBorder="1"/>
    <xf numFmtId="0" fontId="24" fillId="0" borderId="0" xfId="0" applyFont="1" applyFill="1"/>
    <xf numFmtId="3" fontId="2" fillId="5" borderId="27" xfId="0" applyNumberFormat="1" applyFont="1" applyFill="1" applyBorder="1" applyAlignment="1">
      <alignment horizontal="right"/>
    </xf>
    <xf numFmtId="3" fontId="5" fillId="0" borderId="4" xfId="0" applyNumberFormat="1" applyFont="1" applyBorder="1"/>
    <xf numFmtId="3" fontId="32" fillId="0" borderId="4" xfId="0" applyNumberFormat="1" applyFont="1" applyFill="1" applyBorder="1"/>
    <xf numFmtId="3" fontId="5" fillId="2" borderId="16" xfId="0" applyNumberFormat="1" applyFont="1" applyFill="1" applyBorder="1"/>
    <xf numFmtId="3" fontId="4" fillId="2" borderId="28" xfId="0" applyNumberFormat="1" applyFont="1" applyFill="1" applyBorder="1" applyAlignment="1">
      <alignment horizontal="right"/>
    </xf>
    <xf numFmtId="0" fontId="32" fillId="0" borderId="8" xfId="0" applyFont="1" applyBorder="1"/>
    <xf numFmtId="3" fontId="5" fillId="0" borderId="4" xfId="0" applyNumberFormat="1" applyFont="1" applyFill="1" applyBorder="1"/>
    <xf numFmtId="9" fontId="22" fillId="6" borderId="5" xfId="0" applyNumberFormat="1" applyFont="1" applyFill="1" applyBorder="1"/>
    <xf numFmtId="9" fontId="32" fillId="0" borderId="2" xfId="0" applyNumberFormat="1" applyFont="1" applyBorder="1"/>
    <xf numFmtId="0" fontId="34" fillId="0" borderId="0" xfId="0" applyFont="1"/>
    <xf numFmtId="0" fontId="32" fillId="0" borderId="0" xfId="0" applyFont="1" applyFill="1"/>
    <xf numFmtId="9" fontId="5" fillId="0" borderId="2" xfId="0" applyNumberFormat="1" applyFont="1" applyFill="1" applyBorder="1"/>
    <xf numFmtId="0" fontId="32" fillId="0" borderId="13" xfId="0" applyFont="1" applyBorder="1"/>
    <xf numFmtId="0" fontId="31" fillId="0" borderId="2" xfId="0" applyFont="1" applyBorder="1" applyAlignment="1">
      <alignment wrapText="1"/>
    </xf>
    <xf numFmtId="9" fontId="32" fillId="0" borderId="6" xfId="0" applyNumberFormat="1" applyFont="1" applyFill="1" applyBorder="1"/>
    <xf numFmtId="9" fontId="35" fillId="5" borderId="5" xfId="0" applyNumberFormat="1" applyFont="1" applyFill="1" applyBorder="1"/>
    <xf numFmtId="9" fontId="2" fillId="5" borderId="5" xfId="0" applyNumberFormat="1" applyFont="1" applyFill="1" applyBorder="1"/>
    <xf numFmtId="9" fontId="4" fillId="5" borderId="5" xfId="0" applyNumberFormat="1" applyFont="1" applyFill="1" applyBorder="1"/>
    <xf numFmtId="0" fontId="32" fillId="2" borderId="0" xfId="0" applyFont="1" applyFill="1"/>
    <xf numFmtId="3" fontId="32" fillId="0" borderId="16" xfId="0" applyNumberFormat="1" applyFont="1" applyBorder="1"/>
    <xf numFmtId="0" fontId="32" fillId="0" borderId="16" xfId="0" applyFont="1" applyBorder="1"/>
    <xf numFmtId="3" fontId="32" fillId="0" borderId="4" xfId="0" applyNumberFormat="1" applyFont="1" applyBorder="1"/>
    <xf numFmtId="3" fontId="32" fillId="2" borderId="4" xfId="0" applyNumberFormat="1" applyFont="1" applyFill="1" applyBorder="1"/>
    <xf numFmtId="0" fontId="11" fillId="4" borderId="8" xfId="0" applyFont="1" applyFill="1" applyBorder="1"/>
    <xf numFmtId="0" fontId="11" fillId="4" borderId="14" xfId="0" applyFont="1" applyFill="1" applyBorder="1"/>
    <xf numFmtId="3" fontId="25" fillId="6" borderId="31" xfId="0" applyNumberFormat="1" applyFont="1" applyFill="1" applyBorder="1"/>
    <xf numFmtId="9" fontId="32" fillId="0" borderId="3" xfId="0" applyNumberFormat="1" applyFont="1" applyBorder="1"/>
    <xf numFmtId="3" fontId="3" fillId="5" borderId="2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/>
    <xf numFmtId="3" fontId="3" fillId="4" borderId="6" xfId="0" applyNumberFormat="1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31" fillId="4" borderId="7" xfId="0" applyNumberFormat="1" applyFont="1" applyFill="1" applyBorder="1"/>
    <xf numFmtId="9" fontId="31" fillId="5" borderId="2" xfId="0" applyNumberFormat="1" applyFont="1" applyFill="1" applyBorder="1"/>
    <xf numFmtId="9" fontId="31" fillId="0" borderId="2" xfId="0" applyNumberFormat="1" applyFont="1" applyBorder="1"/>
    <xf numFmtId="9" fontId="31" fillId="0" borderId="6" xfId="0" applyNumberFormat="1" applyFont="1" applyBorder="1"/>
    <xf numFmtId="9" fontId="33" fillId="3" borderId="5" xfId="0" applyNumberFormat="1" applyFont="1" applyFill="1" applyBorder="1"/>
    <xf numFmtId="9" fontId="35" fillId="0" borderId="9" xfId="0" applyNumberFormat="1" applyFont="1" applyBorder="1"/>
    <xf numFmtId="3" fontId="8" fillId="0" borderId="16" xfId="0" applyNumberFormat="1" applyFont="1" applyBorder="1"/>
    <xf numFmtId="9" fontId="35" fillId="0" borderId="6" xfId="0" applyNumberFormat="1" applyFont="1" applyBorder="1"/>
    <xf numFmtId="9" fontId="5" fillId="0" borderId="3" xfId="0" applyNumberFormat="1" applyFont="1" applyBorder="1"/>
    <xf numFmtId="3" fontId="4" fillId="0" borderId="14" xfId="0" applyNumberFormat="1" applyFont="1" applyBorder="1"/>
    <xf numFmtId="9" fontId="4" fillId="0" borderId="9" xfId="0" applyNumberFormat="1" applyFont="1" applyBorder="1"/>
    <xf numFmtId="9" fontId="4" fillId="0" borderId="6" xfId="0" applyNumberFormat="1" applyFont="1" applyBorder="1"/>
    <xf numFmtId="9" fontId="4" fillId="0" borderId="6" xfId="0" applyNumberFormat="1" applyFont="1" applyFill="1" applyBorder="1"/>
    <xf numFmtId="9" fontId="31" fillId="0" borderId="32" xfId="0" applyNumberFormat="1" applyFont="1" applyBorder="1"/>
    <xf numFmtId="9" fontId="33" fillId="6" borderId="33" xfId="0" applyNumberFormat="1" applyFont="1" applyFill="1" applyBorder="1"/>
    <xf numFmtId="0" fontId="3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1" fillId="0" borderId="13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3" fontId="32" fillId="0" borderId="0" xfId="0" applyNumberFormat="1" applyFont="1"/>
    <xf numFmtId="3" fontId="2" fillId="0" borderId="4" xfId="0" applyNumberFormat="1" applyFont="1" applyBorder="1"/>
    <xf numFmtId="3" fontId="8" fillId="0" borderId="4" xfId="0" applyNumberFormat="1" applyFont="1" applyBorder="1"/>
    <xf numFmtId="3" fontId="8" fillId="0" borderId="8" xfId="0" applyNumberFormat="1" applyFont="1" applyBorder="1"/>
    <xf numFmtId="9" fontId="8" fillId="0" borderId="2" xfId="0" applyNumberFormat="1" applyFont="1" applyBorder="1"/>
    <xf numFmtId="9" fontId="22" fillId="5" borderId="5" xfId="0" applyNumberFormat="1" applyFont="1" applyFill="1" applyBorder="1"/>
    <xf numFmtId="9" fontId="8" fillId="0" borderId="3" xfId="0" applyNumberFormat="1" applyFont="1" applyBorder="1"/>
    <xf numFmtId="9" fontId="9" fillId="0" borderId="2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9" fontId="22" fillId="5" borderId="5" xfId="0" applyNumberFormat="1" applyFont="1" applyFill="1" applyBorder="1" applyAlignment="1">
      <alignment horizontal="right"/>
    </xf>
    <xf numFmtId="0" fontId="32" fillId="0" borderId="4" xfId="0" applyFont="1" applyBorder="1"/>
    <xf numFmtId="3" fontId="2" fillId="0" borderId="29" xfId="0" applyNumberFormat="1" applyFont="1" applyBorder="1"/>
    <xf numFmtId="3" fontId="9" fillId="0" borderId="34" xfId="0" applyNumberFormat="1" applyFont="1" applyBorder="1"/>
    <xf numFmtId="0" fontId="5" fillId="0" borderId="4" xfId="0" applyFont="1" applyFill="1" applyBorder="1"/>
    <xf numFmtId="9" fontId="24" fillId="0" borderId="2" xfId="0" applyNumberFormat="1" applyFont="1" applyFill="1" applyBorder="1"/>
    <xf numFmtId="0" fontId="33" fillId="2" borderId="4" xfId="0" applyFont="1" applyFill="1" applyBorder="1"/>
    <xf numFmtId="9" fontId="32" fillId="2" borderId="11" xfId="0" applyNumberFormat="1" applyFont="1" applyFill="1" applyBorder="1"/>
    <xf numFmtId="9" fontId="32" fillId="2" borderId="0" xfId="0" applyNumberFormat="1" applyFont="1" applyFill="1" applyBorder="1"/>
    <xf numFmtId="9" fontId="25" fillId="6" borderId="5" xfId="0" applyNumberFormat="1" applyFont="1" applyFill="1" applyBorder="1" applyAlignment="1"/>
    <xf numFmtId="0" fontId="0" fillId="5" borderId="0" xfId="0" applyFill="1"/>
    <xf numFmtId="9" fontId="33" fillId="5" borderId="1" xfId="0" applyNumberFormat="1" applyFont="1" applyFill="1" applyBorder="1"/>
    <xf numFmtId="3" fontId="5" fillId="0" borderId="16" xfId="0" applyNumberFormat="1" applyFont="1" applyFill="1" applyBorder="1"/>
    <xf numFmtId="9" fontId="22" fillId="4" borderId="0" xfId="0" applyNumberFormat="1" applyFont="1" applyFill="1" applyBorder="1"/>
    <xf numFmtId="0" fontId="21" fillId="4" borderId="0" xfId="0" applyFont="1" applyFill="1"/>
    <xf numFmtId="0" fontId="22" fillId="4" borderId="15" xfId="0" applyFont="1" applyFill="1" applyBorder="1" applyAlignment="1">
      <alignment wrapText="1"/>
    </xf>
    <xf numFmtId="3" fontId="22" fillId="4" borderId="19" xfId="0" applyNumberFormat="1" applyFont="1" applyFill="1" applyBorder="1" applyAlignment="1">
      <alignment horizontal="right"/>
    </xf>
    <xf numFmtId="3" fontId="22" fillId="4" borderId="35" xfId="0" applyNumberFormat="1" applyFont="1" applyFill="1" applyBorder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 applyAlignment="1">
      <alignment wrapText="1"/>
    </xf>
    <xf numFmtId="3" fontId="22" fillId="4" borderId="0" xfId="0" applyNumberFormat="1" applyFont="1" applyFill="1" applyBorder="1" applyAlignment="1">
      <alignment horizontal="right"/>
    </xf>
    <xf numFmtId="9" fontId="22" fillId="4" borderId="0" xfId="0" applyNumberFormat="1" applyFont="1" applyFill="1" applyBorder="1" applyAlignment="1">
      <alignment horizontal="right"/>
    </xf>
    <xf numFmtId="9" fontId="31" fillId="0" borderId="9" xfId="0" applyNumberFormat="1" applyFont="1" applyBorder="1"/>
    <xf numFmtId="9" fontId="9" fillId="0" borderId="6" xfId="0" applyNumberFormat="1" applyFont="1" applyBorder="1"/>
    <xf numFmtId="3" fontId="9" fillId="0" borderId="14" xfId="0" applyNumberFormat="1" applyFont="1" applyBorder="1"/>
    <xf numFmtId="9" fontId="9" fillId="0" borderId="9" xfId="0" applyNumberFormat="1" applyFont="1" applyBorder="1"/>
    <xf numFmtId="9" fontId="31" fillId="0" borderId="10" xfId="0" applyNumberFormat="1" applyFont="1" applyBorder="1"/>
    <xf numFmtId="9" fontId="35" fillId="0" borderId="10" xfId="0" applyNumberFormat="1" applyFont="1" applyBorder="1"/>
    <xf numFmtId="9" fontId="33" fillId="0" borderId="6" xfId="0" applyNumberFormat="1" applyFont="1" applyBorder="1"/>
    <xf numFmtId="9" fontId="15" fillId="0" borderId="2" xfId="0" applyNumberFormat="1" applyFont="1" applyFill="1" applyBorder="1"/>
    <xf numFmtId="9" fontId="15" fillId="0" borderId="6" xfId="0" applyNumberFormat="1" applyFont="1" applyFill="1" applyBorder="1"/>
    <xf numFmtId="3" fontId="15" fillId="0" borderId="28" xfId="0" applyNumberFormat="1" applyFont="1" applyFill="1" applyBorder="1" applyAlignment="1">
      <alignment horizontal="right"/>
    </xf>
    <xf numFmtId="9" fontId="33" fillId="2" borderId="2" xfId="0" applyNumberFormat="1" applyFont="1" applyFill="1" applyBorder="1"/>
    <xf numFmtId="9" fontId="33" fillId="2" borderId="6" xfId="0" applyNumberFormat="1" applyFont="1" applyFill="1" applyBorder="1"/>
    <xf numFmtId="9" fontId="27" fillId="5" borderId="5" xfId="0" applyNumberFormat="1" applyFont="1" applyFill="1" applyBorder="1"/>
    <xf numFmtId="9" fontId="33" fillId="6" borderId="2" xfId="0" applyNumberFormat="1" applyFont="1" applyFill="1" applyBorder="1"/>
    <xf numFmtId="9" fontId="33" fillId="6" borderId="6" xfId="0" applyNumberFormat="1" applyFont="1" applyFill="1" applyBorder="1"/>
    <xf numFmtId="9" fontId="33" fillId="6" borderId="5" xfId="0" applyNumberFormat="1" applyFont="1" applyFill="1" applyBorder="1"/>
    <xf numFmtId="9" fontId="9" fillId="0" borderId="36" xfId="0" applyNumberFormat="1" applyFont="1" applyBorder="1" applyAlignment="1">
      <alignment horizontal="right"/>
    </xf>
    <xf numFmtId="9" fontId="9" fillId="0" borderId="9" xfId="0" applyNumberFormat="1" applyFont="1" applyBorder="1" applyAlignment="1">
      <alignment horizontal="right"/>
    </xf>
    <xf numFmtId="9" fontId="9" fillId="0" borderId="9" xfId="0" applyNumberFormat="1" applyFont="1" applyFill="1" applyBorder="1"/>
    <xf numFmtId="9" fontId="6" fillId="0" borderId="3" xfId="0" applyNumberFormat="1" applyFont="1" applyFill="1" applyBorder="1"/>
    <xf numFmtId="3" fontId="36" fillId="2" borderId="4" xfId="0" applyNumberFormat="1" applyFont="1" applyFill="1" applyBorder="1"/>
    <xf numFmtId="0" fontId="4" fillId="0" borderId="2" xfId="0" applyFont="1" applyBorder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3" fontId="5" fillId="0" borderId="26" xfId="0" applyNumberFormat="1" applyFont="1" applyBorder="1" applyAlignment="1">
      <alignment horizontal="right"/>
    </xf>
    <xf numFmtId="0" fontId="32" fillId="0" borderId="2" xfId="0" applyFont="1" applyBorder="1" applyAlignment="1">
      <alignment horizontal="center"/>
    </xf>
    <xf numFmtId="0" fontId="35" fillId="4" borderId="2" xfId="0" applyFont="1" applyFill="1" applyBorder="1"/>
    <xf numFmtId="0" fontId="0" fillId="4" borderId="4" xfId="0" applyFill="1" applyBorder="1"/>
    <xf numFmtId="3" fontId="4" fillId="4" borderId="14" xfId="0" applyNumberFormat="1" applyFont="1" applyFill="1" applyBorder="1" applyAlignment="1">
      <alignment horizontal="right"/>
    </xf>
    <xf numFmtId="0" fontId="5" fillId="4" borderId="16" xfId="0" applyFont="1" applyFill="1" applyBorder="1"/>
    <xf numFmtId="0" fontId="0" fillId="4" borderId="16" xfId="0" applyFill="1" applyBorder="1"/>
    <xf numFmtId="0" fontId="4" fillId="4" borderId="14" xfId="0" applyFont="1" applyFill="1" applyBorder="1" applyAlignment="1">
      <alignment horizontal="right"/>
    </xf>
    <xf numFmtId="3" fontId="32" fillId="4" borderId="26" xfId="0" applyNumberFormat="1" applyFont="1" applyFill="1" applyBorder="1"/>
    <xf numFmtId="9" fontId="36" fillId="2" borderId="2" xfId="0" applyNumberFormat="1" applyFont="1" applyFill="1" applyBorder="1"/>
    <xf numFmtId="3" fontId="31" fillId="4" borderId="6" xfId="0" applyNumberFormat="1" applyFont="1" applyFill="1" applyBorder="1"/>
    <xf numFmtId="3" fontId="5" fillId="4" borderId="4" xfId="0" applyNumberFormat="1" applyFont="1" applyFill="1" applyBorder="1"/>
    <xf numFmtId="3" fontId="21" fillId="0" borderId="0" xfId="0" applyNumberFormat="1" applyFont="1" applyFill="1"/>
    <xf numFmtId="0" fontId="5" fillId="4" borderId="4" xfId="0" applyFont="1" applyFill="1" applyBorder="1" applyAlignment="1">
      <alignment horizontal="left"/>
    </xf>
    <xf numFmtId="3" fontId="5" fillId="4" borderId="4" xfId="0" applyNumberFormat="1" applyFont="1" applyFill="1" applyBorder="1" applyAlignment="1">
      <alignment horizontal="right"/>
    </xf>
    <xf numFmtId="9" fontId="5" fillId="4" borderId="2" xfId="0" applyNumberFormat="1" applyFont="1" applyFill="1" applyBorder="1"/>
    <xf numFmtId="0" fontId="5" fillId="4" borderId="4" xfId="0" applyFont="1" applyFill="1" applyBorder="1"/>
    <xf numFmtId="3" fontId="32" fillId="4" borderId="4" xfId="0" applyNumberFormat="1" applyFont="1" applyFill="1" applyBorder="1"/>
    <xf numFmtId="3" fontId="32" fillId="4" borderId="8" xfId="0" applyNumberFormat="1" applyFont="1" applyFill="1" applyBorder="1"/>
    <xf numFmtId="9" fontId="5" fillId="4" borderId="6" xfId="0" applyNumberFormat="1" applyFont="1" applyFill="1" applyBorder="1"/>
    <xf numFmtId="3" fontId="4" fillId="4" borderId="29" xfId="0" applyNumberFormat="1" applyFont="1" applyFill="1" applyBorder="1"/>
    <xf numFmtId="3" fontId="32" fillId="4" borderId="16" xfId="0" applyNumberFormat="1" applyFont="1" applyFill="1" applyBorder="1"/>
    <xf numFmtId="0" fontId="5" fillId="0" borderId="2" xfId="0" applyFont="1" applyBorder="1" applyAlignment="1">
      <alignment vertical="top" wrapText="1"/>
    </xf>
    <xf numFmtId="3" fontId="36" fillId="2" borderId="8" xfId="0" applyNumberFormat="1" applyFont="1" applyFill="1" applyBorder="1"/>
    <xf numFmtId="0" fontId="36" fillId="2" borderId="8" xfId="0" applyFont="1" applyFill="1" applyBorder="1"/>
    <xf numFmtId="3" fontId="4" fillId="0" borderId="0" xfId="0" applyNumberFormat="1" applyFont="1" applyFill="1" applyBorder="1" applyAlignment="1">
      <alignment horizontal="right"/>
    </xf>
    <xf numFmtId="9" fontId="35" fillId="0" borderId="0" xfId="0" applyNumberFormat="1" applyFont="1" applyFill="1" applyBorder="1"/>
    <xf numFmtId="0" fontId="9" fillId="5" borderId="8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9" fontId="33" fillId="0" borderId="0" xfId="0" applyNumberFormat="1" applyFont="1" applyFill="1" applyBorder="1"/>
    <xf numFmtId="0" fontId="3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/>
    <xf numFmtId="0" fontId="7" fillId="0" borderId="0" xfId="0" applyFont="1" applyBorder="1"/>
    <xf numFmtId="0" fontId="7" fillId="0" borderId="23" xfId="0" applyFont="1" applyBorder="1"/>
    <xf numFmtId="0" fontId="3" fillId="0" borderId="21" xfId="0" applyFont="1" applyBorder="1" applyAlignment="1">
      <alignment horizontal="center"/>
    </xf>
    <xf numFmtId="0" fontId="7" fillId="0" borderId="13" xfId="0" applyFont="1" applyBorder="1"/>
    <xf numFmtId="0" fontId="3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9" fillId="0" borderId="17" xfId="0" applyFont="1" applyBorder="1"/>
    <xf numFmtId="0" fontId="9" fillId="0" borderId="16" xfId="0" applyFont="1" applyBorder="1"/>
    <xf numFmtId="0" fontId="4" fillId="2" borderId="16" xfId="0" applyFont="1" applyFill="1" applyBorder="1" applyAlignment="1"/>
    <xf numFmtId="0" fontId="0" fillId="0" borderId="17" xfId="0" applyBorder="1" applyAlignment="1"/>
    <xf numFmtId="0" fontId="9" fillId="0" borderId="11" xfId="0" applyFont="1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>
      <alignment horizontal="right" vertical="center"/>
    </xf>
    <xf numFmtId="0" fontId="0" fillId="0" borderId="13" xfId="0" applyBorder="1" applyAlignment="1"/>
    <xf numFmtId="0" fontId="4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/>
    <xf numFmtId="0" fontId="5" fillId="0" borderId="0" xfId="0" applyFont="1" applyAlignment="1">
      <alignment horizontal="right"/>
    </xf>
    <xf numFmtId="0" fontId="0" fillId="0" borderId="0" xfId="0" applyAlignment="1"/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/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/>
    <xf numFmtId="0" fontId="22" fillId="5" borderId="16" xfId="0" applyFont="1" applyFill="1" applyBorder="1" applyAlignment="1"/>
    <xf numFmtId="0" fontId="0" fillId="5" borderId="11" xfId="0" applyFill="1" applyBorder="1" applyAlignment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7" fillId="0" borderId="21" xfId="0" applyFont="1" applyBorder="1"/>
    <xf numFmtId="0" fontId="5" fillId="0" borderId="0" xfId="0" applyFont="1" applyBorder="1" applyAlignment="1">
      <alignment horizontal="right"/>
    </xf>
    <xf numFmtId="0" fontId="2" fillId="0" borderId="17" xfId="0" applyFont="1" applyBorder="1"/>
    <xf numFmtId="0" fontId="2" fillId="0" borderId="16" xfId="0" applyFon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0</xdr:col>
      <xdr:colOff>1371600</xdr:colOff>
      <xdr:row>0</xdr:row>
      <xdr:rowOff>1428750</xdr:rowOff>
    </xdr:to>
    <xdr:pic>
      <xdr:nvPicPr>
        <xdr:cNvPr id="1582" name="Picture 1" descr="Perkcim F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12477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1314450</xdr:colOff>
      <xdr:row>0</xdr:row>
      <xdr:rowOff>1390650</xdr:rowOff>
    </xdr:to>
    <xdr:pic>
      <xdr:nvPicPr>
        <xdr:cNvPr id="6309" name="Picture 1" descr="Perkcim F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2477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abSelected="1" showWhiteSpace="0" zoomScaleNormal="100" zoomScalePageLayoutView="90" workbookViewId="0">
      <selection activeCell="J27" sqref="J27"/>
    </sheetView>
  </sheetViews>
  <sheetFormatPr defaultRowHeight="15" x14ac:dyDescent="0.25"/>
  <cols>
    <col min="1" max="1" width="54.7109375" customWidth="1"/>
    <col min="2" max="2" width="18.28515625" customWidth="1"/>
    <col min="3" max="3" width="14.85546875" customWidth="1"/>
    <col min="4" max="4" width="13.85546875" bestFit="1" customWidth="1"/>
  </cols>
  <sheetData>
    <row r="1" spans="1:4" ht="114" customHeight="1" x14ac:dyDescent="0.25">
      <c r="A1" s="280" t="s">
        <v>110</v>
      </c>
      <c r="B1" s="281"/>
      <c r="C1" s="282"/>
    </row>
    <row r="2" spans="1:4" ht="20.25" customHeight="1" x14ac:dyDescent="0.25">
      <c r="A2" s="83"/>
      <c r="B2" s="84"/>
      <c r="C2" s="296" t="s">
        <v>18</v>
      </c>
      <c r="D2" s="297"/>
    </row>
    <row r="3" spans="1:4" ht="43.5" customHeight="1" x14ac:dyDescent="0.25">
      <c r="A3" s="298" t="s">
        <v>116</v>
      </c>
      <c r="B3" s="299"/>
      <c r="C3" s="300"/>
      <c r="D3" s="300"/>
    </row>
    <row r="4" spans="1:4" ht="32.25" customHeight="1" x14ac:dyDescent="0.25">
      <c r="A4" s="189" t="s">
        <v>0</v>
      </c>
      <c r="B4" s="246" t="s">
        <v>115</v>
      </c>
      <c r="C4" s="190" t="s">
        <v>119</v>
      </c>
      <c r="D4" s="188" t="s">
        <v>107</v>
      </c>
    </row>
    <row r="5" spans="1:4" ht="29.25" customHeight="1" x14ac:dyDescent="0.25">
      <c r="A5" s="286" t="s">
        <v>1</v>
      </c>
      <c r="B5" s="287"/>
    </row>
    <row r="6" spans="1:4" ht="19.5" customHeight="1" x14ac:dyDescent="0.25">
      <c r="A6" s="288" t="s">
        <v>2</v>
      </c>
      <c r="B6" s="289"/>
      <c r="C6" s="29"/>
      <c r="D6" s="153"/>
    </row>
    <row r="7" spans="1:4" s="82" customFormat="1" ht="19.5" customHeight="1" x14ac:dyDescent="0.25">
      <c r="A7" s="245" t="s">
        <v>118</v>
      </c>
      <c r="B7" s="245"/>
      <c r="C7" s="250">
        <v>941</v>
      </c>
      <c r="D7" s="249" t="s">
        <v>114</v>
      </c>
    </row>
    <row r="8" spans="1:4" x14ac:dyDescent="0.25">
      <c r="A8" s="18" t="s">
        <v>36</v>
      </c>
      <c r="B8" s="85">
        <v>550</v>
      </c>
      <c r="C8" s="251">
        <v>311</v>
      </c>
      <c r="D8" s="149">
        <f t="shared" ref="D8:D14" si="0">SUM(C8/B8)</f>
        <v>0.56545454545454543</v>
      </c>
    </row>
    <row r="9" spans="1:4" s="24" customFormat="1" ht="15.75" thickBot="1" x14ac:dyDescent="0.3">
      <c r="A9" s="20" t="s">
        <v>43</v>
      </c>
      <c r="B9" s="86">
        <f>SUM(B8)</f>
        <v>550</v>
      </c>
      <c r="C9" s="252">
        <v>445</v>
      </c>
      <c r="D9" s="178">
        <f t="shared" si="0"/>
        <v>0.80909090909090908</v>
      </c>
    </row>
    <row r="10" spans="1:4" s="48" customFormat="1" x14ac:dyDescent="0.25">
      <c r="A10" s="19" t="s">
        <v>37</v>
      </c>
      <c r="B10" s="87">
        <v>14</v>
      </c>
      <c r="C10" s="253">
        <v>1</v>
      </c>
      <c r="D10" s="167">
        <f t="shared" si="0"/>
        <v>7.1428571428571425E-2</v>
      </c>
    </row>
    <row r="11" spans="1:4" s="24" customFormat="1" ht="15.75" thickBot="1" x14ac:dyDescent="0.3">
      <c r="A11" s="20" t="s">
        <v>44</v>
      </c>
      <c r="B11" s="86">
        <f>SUM(B10)</f>
        <v>14</v>
      </c>
      <c r="C11" s="252">
        <f t="shared" ref="C11" si="1">SUM(C10)</f>
        <v>1</v>
      </c>
      <c r="D11" s="178">
        <f t="shared" si="0"/>
        <v>7.1428571428571425E-2</v>
      </c>
    </row>
    <row r="12" spans="1:4" x14ac:dyDescent="0.25">
      <c r="A12" s="18" t="s">
        <v>78</v>
      </c>
      <c r="B12" s="88">
        <v>10</v>
      </c>
      <c r="C12" s="254">
        <v>0</v>
      </c>
      <c r="D12" s="167">
        <f t="shared" si="0"/>
        <v>0</v>
      </c>
    </row>
    <row r="13" spans="1:4" s="24" customFormat="1" ht="15.75" thickBot="1" x14ac:dyDescent="0.3">
      <c r="A13" s="20" t="s">
        <v>45</v>
      </c>
      <c r="B13" s="89">
        <f>SUM(B12)</f>
        <v>10</v>
      </c>
      <c r="C13" s="255">
        <f t="shared" ref="C13" si="2">SUM(C12)</f>
        <v>0</v>
      </c>
      <c r="D13" s="178">
        <f t="shared" si="0"/>
        <v>0</v>
      </c>
    </row>
    <row r="14" spans="1:4" s="82" customFormat="1" ht="15.75" thickBot="1" x14ac:dyDescent="0.3">
      <c r="A14" s="18" t="s">
        <v>105</v>
      </c>
      <c r="B14" s="248">
        <v>2800</v>
      </c>
      <c r="C14" s="256">
        <v>2975</v>
      </c>
      <c r="D14" s="178">
        <f t="shared" si="0"/>
        <v>1.0625</v>
      </c>
    </row>
    <row r="15" spans="1:4" ht="17.25" thickTop="1" thickBot="1" x14ac:dyDescent="0.3">
      <c r="A15" s="136" t="s">
        <v>28</v>
      </c>
      <c r="B15" s="90">
        <f>SUM(B9+B11+B13+B14)</f>
        <v>3374</v>
      </c>
      <c r="C15" s="90">
        <f t="shared" ref="C15" si="3">SUM(C9+C11+C13+C14)</f>
        <v>3421</v>
      </c>
      <c r="D15" s="156">
        <f>SUM(C15/B15)</f>
        <v>1.0139300533491404</v>
      </c>
    </row>
    <row r="16" spans="1:4" s="80" customFormat="1" ht="19.5" customHeight="1" thickTop="1" x14ac:dyDescent="0.25">
      <c r="A16" s="290" t="s">
        <v>11</v>
      </c>
      <c r="B16" s="291"/>
      <c r="C16" s="133"/>
      <c r="D16" s="150"/>
    </row>
    <row r="17" spans="1:4" x14ac:dyDescent="0.25">
      <c r="A17" s="21" t="s">
        <v>33</v>
      </c>
      <c r="B17" s="91">
        <v>600</v>
      </c>
      <c r="C17" s="28">
        <v>600</v>
      </c>
      <c r="D17" s="149">
        <f t="shared" ref="D17:D25" si="4">SUM(C17/B17)</f>
        <v>1</v>
      </c>
    </row>
    <row r="18" spans="1:4" s="79" customFormat="1" ht="15.75" thickBot="1" x14ac:dyDescent="0.3">
      <c r="A18" s="78" t="s">
        <v>60</v>
      </c>
      <c r="B18" s="92">
        <f>SUM(B17)</f>
        <v>600</v>
      </c>
      <c r="C18" s="92">
        <f t="shared" ref="C18" si="5">SUM(C17)</f>
        <v>600</v>
      </c>
      <c r="D18" s="178">
        <f t="shared" si="4"/>
        <v>1</v>
      </c>
    </row>
    <row r="19" spans="1:4" s="27" customFormat="1" ht="15.75" x14ac:dyDescent="0.25">
      <c r="A19" s="50" t="s">
        <v>86</v>
      </c>
      <c r="B19" s="93">
        <v>3000</v>
      </c>
      <c r="C19" s="179">
        <v>2513</v>
      </c>
      <c r="D19" s="167">
        <f t="shared" si="4"/>
        <v>0.83766666666666667</v>
      </c>
    </row>
    <row r="20" spans="1:4" s="48" customFormat="1" x14ac:dyDescent="0.25">
      <c r="A20" s="50" t="s">
        <v>62</v>
      </c>
      <c r="B20" s="94">
        <v>12404</v>
      </c>
      <c r="C20" s="142">
        <v>11142</v>
      </c>
      <c r="D20" s="149">
        <f t="shared" si="4"/>
        <v>0.89825862624959696</v>
      </c>
    </row>
    <row r="21" spans="1:4" x14ac:dyDescent="0.25">
      <c r="A21" s="19" t="s">
        <v>61</v>
      </c>
      <c r="B21" s="95">
        <v>4101</v>
      </c>
      <c r="C21" s="143">
        <v>4052</v>
      </c>
      <c r="D21" s="149">
        <f t="shared" si="4"/>
        <v>0.98805169470860765</v>
      </c>
    </row>
    <row r="22" spans="1:4" s="24" customFormat="1" ht="15.75" thickBot="1" x14ac:dyDescent="0.3">
      <c r="A22" s="20" t="s">
        <v>63</v>
      </c>
      <c r="B22" s="86">
        <f>SUM(B19:B21)</f>
        <v>19505</v>
      </c>
      <c r="C22" s="86">
        <f>SUM(C19:C21)</f>
        <v>17707</v>
      </c>
      <c r="D22" s="178">
        <f t="shared" si="4"/>
        <v>0.90781850807485265</v>
      </c>
    </row>
    <row r="23" spans="1:4" s="17" customFormat="1" x14ac:dyDescent="0.25">
      <c r="A23" s="19" t="s">
        <v>34</v>
      </c>
      <c r="B23" s="95">
        <v>3362</v>
      </c>
      <c r="C23" s="144">
        <v>2974</v>
      </c>
      <c r="D23" s="167">
        <f t="shared" si="4"/>
        <v>0.88459250446162996</v>
      </c>
    </row>
    <row r="24" spans="1:4" s="33" customFormat="1" ht="15.75" thickBot="1" x14ac:dyDescent="0.3">
      <c r="A24" s="20" t="s">
        <v>64</v>
      </c>
      <c r="B24" s="96">
        <f>SUM(B23)</f>
        <v>3362</v>
      </c>
      <c r="C24" s="145">
        <f t="shared" ref="C24" si="6">SUM(C23)</f>
        <v>2974</v>
      </c>
      <c r="D24" s="180">
        <f t="shared" si="4"/>
        <v>0.88459250446162996</v>
      </c>
    </row>
    <row r="25" spans="1:4" s="31" customFormat="1" ht="17.25" thickTop="1" thickBot="1" x14ac:dyDescent="0.3">
      <c r="A25" s="57" t="s">
        <v>26</v>
      </c>
      <c r="B25" s="97">
        <f>SUM(B18+B22+B24)</f>
        <v>23467</v>
      </c>
      <c r="C25" s="97">
        <f t="shared" ref="C25" si="7">SUM(C18+C22+C24)</f>
        <v>21281</v>
      </c>
      <c r="D25" s="156">
        <f t="shared" si="4"/>
        <v>0.90684791409212939</v>
      </c>
    </row>
    <row r="26" spans="1:4" ht="21" customHeight="1" thickTop="1" x14ac:dyDescent="0.25">
      <c r="A26" s="292" t="s">
        <v>12</v>
      </c>
      <c r="B26" s="293"/>
      <c r="D26" s="138"/>
    </row>
    <row r="27" spans="1:4" s="13" customFormat="1" ht="15.75" thickBot="1" x14ac:dyDescent="0.3">
      <c r="A27" s="18" t="s">
        <v>51</v>
      </c>
      <c r="B27" s="98">
        <v>100</v>
      </c>
      <c r="C27" s="146">
        <v>256</v>
      </c>
      <c r="D27" s="155">
        <f>SUM(C27/B27)</f>
        <v>2.56</v>
      </c>
    </row>
    <row r="28" spans="1:4" ht="17.25" thickTop="1" thickBot="1" x14ac:dyDescent="0.3">
      <c r="A28" s="275" t="s">
        <v>27</v>
      </c>
      <c r="B28" s="90">
        <f>SUM(B27)</f>
        <v>100</v>
      </c>
      <c r="C28" s="90">
        <f t="shared" ref="C28" si="8">SUM(C27)</f>
        <v>256</v>
      </c>
      <c r="D28" s="156">
        <f>SUM(C28/B28)</f>
        <v>2.56</v>
      </c>
    </row>
    <row r="29" spans="1:4" s="40" customFormat="1" ht="12" customHeight="1" thickTop="1" x14ac:dyDescent="0.25">
      <c r="A29" s="276"/>
      <c r="B29" s="273"/>
      <c r="C29" s="273"/>
      <c r="D29" s="274"/>
    </row>
    <row r="30" spans="1:4" s="40" customFormat="1" ht="15.75" x14ac:dyDescent="0.25">
      <c r="A30" s="294" t="s">
        <v>29</v>
      </c>
      <c r="B30" s="295"/>
      <c r="D30" s="151"/>
    </row>
    <row r="31" spans="1:4" s="41" customFormat="1" x14ac:dyDescent="0.25">
      <c r="A31" s="261" t="s">
        <v>49</v>
      </c>
      <c r="B31" s="262">
        <v>6648</v>
      </c>
      <c r="C31" s="259">
        <v>5080</v>
      </c>
      <c r="D31" s="263">
        <f>SUM(C31/B31)</f>
        <v>0.76413959085439231</v>
      </c>
    </row>
    <row r="32" spans="1:4" s="40" customFormat="1" x14ac:dyDescent="0.25">
      <c r="A32" s="264" t="s">
        <v>50</v>
      </c>
      <c r="B32" s="262">
        <v>1795</v>
      </c>
      <c r="C32" s="265">
        <v>1374</v>
      </c>
      <c r="D32" s="263">
        <f>SUM(C32/B32)</f>
        <v>0.76545961002785512</v>
      </c>
    </row>
    <row r="33" spans="1:4" s="40" customFormat="1" ht="15.75" thickBot="1" x14ac:dyDescent="0.3">
      <c r="A33" s="264" t="s">
        <v>88</v>
      </c>
      <c r="B33" s="103">
        <v>4808</v>
      </c>
      <c r="C33" s="266">
        <v>4594</v>
      </c>
      <c r="D33" s="267">
        <f>SUM(C33/B33)</f>
        <v>0.95549084858569056</v>
      </c>
    </row>
    <row r="34" spans="1:4" s="40" customFormat="1" ht="17.25" thickTop="1" thickBot="1" x14ac:dyDescent="0.3">
      <c r="A34" s="58" t="s">
        <v>30</v>
      </c>
      <c r="B34" s="90">
        <f>SUM(B31:B33)</f>
        <v>13251</v>
      </c>
      <c r="C34" s="90">
        <f t="shared" ref="C34" si="9">SUM(C31:C33)</f>
        <v>11048</v>
      </c>
      <c r="D34" s="158">
        <f>SUM(C34/B34)</f>
        <v>0.83374839634744546</v>
      </c>
    </row>
    <row r="35" spans="1:4" s="40" customFormat="1" ht="17.25" thickTop="1" thickBot="1" x14ac:dyDescent="0.3">
      <c r="A35" s="39"/>
      <c r="B35" s="100"/>
      <c r="C35" s="134"/>
    </row>
    <row r="36" spans="1:4" s="35" customFormat="1" ht="18.75" thickTop="1" thickBot="1" x14ac:dyDescent="0.35">
      <c r="A36" s="61" t="s">
        <v>3</v>
      </c>
      <c r="B36" s="62">
        <f>SUM(B25+B28+B15+B34)</f>
        <v>40192</v>
      </c>
      <c r="C36" s="62">
        <f t="shared" ref="C36" si="10">SUM(C25+C28+C15+C34)</f>
        <v>36006</v>
      </c>
      <c r="D36" s="148">
        <f>SUM(C36/B36)</f>
        <v>0.8958499203821656</v>
      </c>
    </row>
    <row r="37" spans="1:4" ht="15.75" thickTop="1" x14ac:dyDescent="0.25">
      <c r="A37" s="1"/>
    </row>
    <row r="38" spans="1:4" x14ac:dyDescent="0.25">
      <c r="A38" s="1"/>
    </row>
    <row r="39" spans="1:4" x14ac:dyDescent="0.25">
      <c r="A39" s="1"/>
    </row>
    <row r="40" spans="1:4" ht="181.5" customHeight="1" thickBot="1" x14ac:dyDescent="0.3">
      <c r="A40" s="1"/>
    </row>
    <row r="41" spans="1:4" ht="43.5" customHeight="1" thickBot="1" x14ac:dyDescent="0.3">
      <c r="A41" s="2" t="s">
        <v>0</v>
      </c>
      <c r="B41" s="247" t="s">
        <v>115</v>
      </c>
      <c r="C41" s="130" t="s">
        <v>119</v>
      </c>
      <c r="D41" s="154" t="s">
        <v>107</v>
      </c>
    </row>
    <row r="42" spans="1:4" x14ac:dyDescent="0.25">
      <c r="A42" s="285"/>
      <c r="B42" s="285"/>
    </row>
    <row r="43" spans="1:4" x14ac:dyDescent="0.25">
      <c r="A43" s="283" t="s">
        <v>17</v>
      </c>
      <c r="B43" s="283"/>
    </row>
    <row r="44" spans="1:4" s="24" customFormat="1" ht="15.75" thickBot="1" x14ac:dyDescent="0.3">
      <c r="A44" s="20" t="s">
        <v>65</v>
      </c>
      <c r="B44" s="86">
        <v>30750</v>
      </c>
      <c r="C44" s="182">
        <v>77364</v>
      </c>
      <c r="D44" s="183">
        <f t="shared" ref="D44:D49" si="11">SUM(C44/B44)</f>
        <v>2.5159024390243903</v>
      </c>
    </row>
    <row r="45" spans="1:4" x14ac:dyDescent="0.25">
      <c r="A45" s="18" t="s">
        <v>23</v>
      </c>
      <c r="B45" s="85">
        <v>5600</v>
      </c>
      <c r="C45" s="160">
        <v>6505</v>
      </c>
      <c r="D45" s="181">
        <f t="shared" si="11"/>
        <v>1.1616071428571428</v>
      </c>
    </row>
    <row r="46" spans="1:4" s="24" customFormat="1" ht="15.75" thickBot="1" x14ac:dyDescent="0.3">
      <c r="A46" s="20" t="s">
        <v>66</v>
      </c>
      <c r="B46" s="86">
        <f>SUM(B45:B45)</f>
        <v>5600</v>
      </c>
      <c r="C46" s="86">
        <f>SUM(C45:C45)</f>
        <v>6505</v>
      </c>
      <c r="D46" s="183">
        <f t="shared" si="11"/>
        <v>1.1616071428571428</v>
      </c>
    </row>
    <row r="47" spans="1:4" x14ac:dyDescent="0.25">
      <c r="A47" s="18" t="s">
        <v>68</v>
      </c>
      <c r="B47" s="108">
        <v>1685</v>
      </c>
      <c r="C47" s="161">
        <v>968</v>
      </c>
      <c r="D47" s="181">
        <f t="shared" si="11"/>
        <v>0.57448071216617214</v>
      </c>
    </row>
    <row r="48" spans="1:4" s="24" customFormat="1" ht="15.75" thickBot="1" x14ac:dyDescent="0.3">
      <c r="A48" s="20" t="s">
        <v>67</v>
      </c>
      <c r="B48" s="96">
        <f>SUM(B47)</f>
        <v>1685</v>
      </c>
      <c r="C48" s="145">
        <f t="shared" ref="C48" si="12">SUM(C47)</f>
        <v>968</v>
      </c>
      <c r="D48" s="184">
        <f t="shared" si="11"/>
        <v>0.57448071216617214</v>
      </c>
    </row>
    <row r="49" spans="1:7" s="14" customFormat="1" ht="16.5" thickTop="1" thickBot="1" x14ac:dyDescent="0.3">
      <c r="A49" s="59" t="s">
        <v>4</v>
      </c>
      <c r="B49" s="105">
        <f>SUM(B48+B46+B44)</f>
        <v>38035</v>
      </c>
      <c r="C49" s="141">
        <f t="shared" ref="C49" si="13">SUM(C48+C46+C44)</f>
        <v>84837</v>
      </c>
      <c r="D49" s="157">
        <f t="shared" si="11"/>
        <v>2.2304982253187853</v>
      </c>
    </row>
    <row r="50" spans="1:7" ht="24" customHeight="1" thickTop="1" thickBot="1" x14ac:dyDescent="0.3">
      <c r="A50" s="284" t="s">
        <v>13</v>
      </c>
      <c r="B50" s="284"/>
      <c r="D50" s="138"/>
    </row>
    <row r="51" spans="1:7" x14ac:dyDescent="0.25">
      <c r="A51" s="34" t="s">
        <v>69</v>
      </c>
      <c r="B51" s="101">
        <v>109883</v>
      </c>
      <c r="C51" s="162">
        <v>110953</v>
      </c>
      <c r="D51" s="152">
        <f t="shared" ref="D51:D57" si="14">SUM(C51/B51)</f>
        <v>1.0097376300246625</v>
      </c>
    </row>
    <row r="52" spans="1:7" x14ac:dyDescent="0.25">
      <c r="A52" s="18" t="s">
        <v>83</v>
      </c>
      <c r="B52" s="85">
        <v>83063</v>
      </c>
      <c r="C52" s="162">
        <v>86856</v>
      </c>
      <c r="D52" s="152">
        <f t="shared" si="14"/>
        <v>1.0456641344521629</v>
      </c>
    </row>
    <row r="53" spans="1:7" x14ac:dyDescent="0.25">
      <c r="A53" s="18" t="s">
        <v>84</v>
      </c>
      <c r="B53" s="102">
        <v>85699</v>
      </c>
      <c r="C53" s="162">
        <v>86593</v>
      </c>
      <c r="D53" s="152">
        <f t="shared" si="14"/>
        <v>1.0104318603484288</v>
      </c>
      <c r="G53" s="30"/>
    </row>
    <row r="54" spans="1:7" x14ac:dyDescent="0.25">
      <c r="A54" s="18" t="s">
        <v>85</v>
      </c>
      <c r="B54" s="102">
        <v>4553</v>
      </c>
      <c r="C54" s="162">
        <v>5888</v>
      </c>
      <c r="D54" s="152">
        <f t="shared" si="14"/>
        <v>1.2932132659784756</v>
      </c>
      <c r="G54" s="47"/>
    </row>
    <row r="55" spans="1:7" ht="27" customHeight="1" x14ac:dyDescent="0.25">
      <c r="A55" s="270" t="s">
        <v>120</v>
      </c>
      <c r="B55" s="103">
        <v>56236</v>
      </c>
      <c r="C55" s="162">
        <v>9561</v>
      </c>
      <c r="D55" s="152">
        <f t="shared" si="14"/>
        <v>0.17001564833914218</v>
      </c>
      <c r="G55" s="54"/>
    </row>
    <row r="56" spans="1:7" ht="15.75" thickBot="1" x14ac:dyDescent="0.3">
      <c r="A56" s="46" t="s">
        <v>35</v>
      </c>
      <c r="B56" s="104">
        <f>SUM(B51:B55)</f>
        <v>339434</v>
      </c>
      <c r="C56" s="104">
        <f>SUM(C51:C55)</f>
        <v>299851</v>
      </c>
      <c r="D56" s="185">
        <f t="shared" si="14"/>
        <v>0.88338528255861226</v>
      </c>
    </row>
    <row r="57" spans="1:7" s="14" customFormat="1" ht="16.5" thickTop="1" thickBot="1" x14ac:dyDescent="0.3">
      <c r="A57" s="59" t="s">
        <v>14</v>
      </c>
      <c r="B57" s="105">
        <f>SUM(B56)</f>
        <v>339434</v>
      </c>
      <c r="C57" s="105">
        <f>SUM(C56)</f>
        <v>299851</v>
      </c>
      <c r="D57" s="157">
        <f t="shared" si="14"/>
        <v>0.88338528255861226</v>
      </c>
    </row>
    <row r="58" spans="1:7" s="14" customFormat="1" ht="15.75" thickTop="1" x14ac:dyDescent="0.25">
      <c r="A58" s="44"/>
      <c r="B58" s="45"/>
      <c r="D58" s="159"/>
    </row>
    <row r="59" spans="1:7" x14ac:dyDescent="0.25">
      <c r="A59" s="1"/>
      <c r="D59" s="138"/>
    </row>
    <row r="60" spans="1:7" x14ac:dyDescent="0.25">
      <c r="A60" s="37" t="s">
        <v>101</v>
      </c>
      <c r="B60" s="37"/>
      <c r="D60" s="138"/>
    </row>
    <row r="61" spans="1:7" x14ac:dyDescent="0.25">
      <c r="A61" s="18" t="s">
        <v>71</v>
      </c>
      <c r="B61" s="85">
        <v>23801</v>
      </c>
      <c r="C61" s="162">
        <v>21308</v>
      </c>
      <c r="D61" s="149">
        <f t="shared" ref="D61:D66" si="15">SUM(C61/B61)</f>
        <v>0.89525650182765426</v>
      </c>
    </row>
    <row r="62" spans="1:7" s="14" customFormat="1" x14ac:dyDescent="0.25">
      <c r="A62" s="19" t="s">
        <v>70</v>
      </c>
      <c r="B62" s="106">
        <v>88619</v>
      </c>
      <c r="C62" s="163">
        <v>24317</v>
      </c>
      <c r="D62" s="149">
        <f t="shared" si="15"/>
        <v>0.27439939516356537</v>
      </c>
    </row>
    <row r="63" spans="1:7" s="24" customFormat="1" x14ac:dyDescent="0.25">
      <c r="A63" s="20" t="s">
        <v>72</v>
      </c>
      <c r="B63" s="96">
        <f>SUM(B61:B62)</f>
        <v>112420</v>
      </c>
      <c r="C63" s="96">
        <f t="shared" ref="C63" si="16">SUM(C61:C62)</f>
        <v>45625</v>
      </c>
      <c r="D63" s="180">
        <f t="shared" si="15"/>
        <v>0.40584415584415584</v>
      </c>
    </row>
    <row r="64" spans="1:7" s="14" customFormat="1" ht="15.75" x14ac:dyDescent="0.25">
      <c r="A64" s="60" t="s">
        <v>15</v>
      </c>
      <c r="B64" s="168">
        <f>SUM(B63)</f>
        <v>112420</v>
      </c>
      <c r="C64" s="168">
        <f t="shared" ref="C64" si="17">SUM(C63)</f>
        <v>45625</v>
      </c>
      <c r="D64" s="174">
        <f t="shared" si="15"/>
        <v>0.40584415584415584</v>
      </c>
    </row>
    <row r="65" spans="1:4" s="56" customFormat="1" ht="15.75" x14ac:dyDescent="0.25">
      <c r="A65" s="164" t="s">
        <v>89</v>
      </c>
      <c r="B65" s="169">
        <v>19836</v>
      </c>
      <c r="C65" s="170">
        <v>10940</v>
      </c>
      <c r="D65" s="175">
        <f t="shared" si="15"/>
        <v>0.55152248437184914</v>
      </c>
    </row>
    <row r="66" spans="1:4" s="56" customFormat="1" ht="16.5" thickBot="1" x14ac:dyDescent="0.3">
      <c r="A66" s="165" t="s">
        <v>90</v>
      </c>
      <c r="B66" s="171">
        <v>9943</v>
      </c>
      <c r="C66" s="258">
        <v>9943</v>
      </c>
      <c r="D66" s="176">
        <f t="shared" si="15"/>
        <v>1</v>
      </c>
    </row>
    <row r="67" spans="1:4" s="56" customFormat="1" ht="16.5" thickBot="1" x14ac:dyDescent="0.3">
      <c r="A67" s="137" t="s">
        <v>106</v>
      </c>
      <c r="B67" s="172">
        <v>265028</v>
      </c>
      <c r="C67" s="173">
        <v>337350</v>
      </c>
      <c r="D67" s="186">
        <v>0</v>
      </c>
    </row>
    <row r="68" spans="1:4" s="14" customFormat="1" ht="18.75" thickBot="1" x14ac:dyDescent="0.3">
      <c r="A68" s="63" t="s">
        <v>32</v>
      </c>
      <c r="B68" s="166">
        <f>SUM(B25+B49+B57+B64+B65+B66+B67)</f>
        <v>808163</v>
      </c>
      <c r="C68" s="166">
        <f>SUM(C25+C49+C57+C64+C65+C66+C67)</f>
        <v>809827</v>
      </c>
      <c r="D68" s="187">
        <f>SUM(C68/B68)</f>
        <v>1.0020589905749211</v>
      </c>
    </row>
    <row r="69" spans="1:4" s="15" customFormat="1" ht="20.25" thickTop="1" thickBot="1" x14ac:dyDescent="0.35">
      <c r="A69" s="64" t="s">
        <v>5</v>
      </c>
      <c r="B69" s="107">
        <f>SUM(B68+B15+B28+B34)</f>
        <v>824888</v>
      </c>
      <c r="C69" s="107">
        <f>SUM(C68+C15+C28+C34)</f>
        <v>824552</v>
      </c>
      <c r="D69" s="177">
        <f>SUM(C69/B69)</f>
        <v>0.99959267197486201</v>
      </c>
    </row>
    <row r="70" spans="1:4" ht="15.75" thickTop="1" x14ac:dyDescent="0.25">
      <c r="A70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ht="15.75" x14ac:dyDescent="0.25">
      <c r="A148" s="3"/>
    </row>
    <row r="149" spans="1:1" ht="15.75" x14ac:dyDescent="0.25">
      <c r="A149" s="3"/>
    </row>
    <row r="150" spans="1:1" ht="15.75" x14ac:dyDescent="0.25">
      <c r="A150" s="3"/>
    </row>
    <row r="151" spans="1:1" ht="15.75" x14ac:dyDescent="0.25">
      <c r="A151" s="3"/>
    </row>
    <row r="152" spans="1:1" ht="15.75" x14ac:dyDescent="0.25">
      <c r="A152" s="3"/>
    </row>
    <row r="153" spans="1:1" ht="15.75" x14ac:dyDescent="0.25">
      <c r="A153" s="3"/>
    </row>
    <row r="154" spans="1:1" ht="15.75" x14ac:dyDescent="0.25">
      <c r="A154" s="3"/>
    </row>
    <row r="155" spans="1:1" ht="15.75" x14ac:dyDescent="0.25">
      <c r="A155" s="3"/>
    </row>
    <row r="156" spans="1:1" ht="15.75" x14ac:dyDescent="0.25">
      <c r="A156" s="3"/>
    </row>
    <row r="157" spans="1:1" ht="15.75" x14ac:dyDescent="0.25">
      <c r="A157" s="3"/>
    </row>
    <row r="158" spans="1:1" ht="15.75" x14ac:dyDescent="0.25">
      <c r="A158" s="3"/>
    </row>
    <row r="159" spans="1:1" ht="15.75" x14ac:dyDescent="0.25">
      <c r="A159" s="3"/>
    </row>
    <row r="160" spans="1:1" ht="15.75" x14ac:dyDescent="0.25">
      <c r="A160" s="3"/>
    </row>
    <row r="161" spans="1:1" ht="15.75" x14ac:dyDescent="0.25">
      <c r="A161" s="3"/>
    </row>
    <row r="162" spans="1:1" ht="15.75" x14ac:dyDescent="0.25">
      <c r="A162" s="3"/>
    </row>
    <row r="163" spans="1:1" ht="15.75" x14ac:dyDescent="0.25">
      <c r="A163" s="3"/>
    </row>
    <row r="164" spans="1:1" ht="15.75" x14ac:dyDescent="0.25">
      <c r="A164" s="3"/>
    </row>
    <row r="165" spans="1:1" ht="15.75" x14ac:dyDescent="0.25">
      <c r="A165" s="3"/>
    </row>
    <row r="166" spans="1:1" ht="15.75" x14ac:dyDescent="0.25">
      <c r="A166" s="3"/>
    </row>
    <row r="167" spans="1:1" ht="15.75" x14ac:dyDescent="0.25">
      <c r="A167" s="3"/>
    </row>
    <row r="168" spans="1:1" ht="15.75" x14ac:dyDescent="0.25">
      <c r="A168" s="3"/>
    </row>
    <row r="169" spans="1:1" ht="15.75" x14ac:dyDescent="0.25">
      <c r="A169" s="3"/>
    </row>
    <row r="170" spans="1:1" ht="15.75" x14ac:dyDescent="0.25">
      <c r="A170" s="3"/>
    </row>
    <row r="171" spans="1:1" ht="15.75" x14ac:dyDescent="0.25">
      <c r="A171" s="3"/>
    </row>
    <row r="172" spans="1:1" ht="15.75" x14ac:dyDescent="0.25">
      <c r="A172" s="3"/>
    </row>
    <row r="173" spans="1:1" ht="15.75" x14ac:dyDescent="0.25">
      <c r="A173" s="3"/>
    </row>
    <row r="174" spans="1:1" ht="15.75" x14ac:dyDescent="0.25">
      <c r="A174" s="3"/>
    </row>
    <row r="175" spans="1:1" ht="15.75" x14ac:dyDescent="0.25">
      <c r="A175" s="3"/>
    </row>
    <row r="176" spans="1:1" ht="15.75" x14ac:dyDescent="0.25">
      <c r="A176" s="4"/>
    </row>
    <row r="177" spans="1:1" ht="15.75" x14ac:dyDescent="0.25">
      <c r="A177" s="11"/>
    </row>
    <row r="178" spans="1:1" ht="15.75" x14ac:dyDescent="0.25">
      <c r="A178" s="4"/>
    </row>
    <row r="179" spans="1:1" ht="15.75" x14ac:dyDescent="0.25">
      <c r="A179" s="3"/>
    </row>
    <row r="180" spans="1:1" ht="15.75" x14ac:dyDescent="0.25">
      <c r="A180" s="3"/>
    </row>
    <row r="181" spans="1:1" ht="15.75" x14ac:dyDescent="0.25">
      <c r="A181" s="3"/>
    </row>
    <row r="182" spans="1:1" ht="15.75" x14ac:dyDescent="0.25">
      <c r="A182" s="3"/>
    </row>
    <row r="183" spans="1:1" ht="15.75" x14ac:dyDescent="0.25">
      <c r="A183" s="5"/>
    </row>
    <row r="184" spans="1:1" ht="15.75" x14ac:dyDescent="0.25">
      <c r="A184" s="3"/>
    </row>
    <row r="185" spans="1:1" ht="15.75" x14ac:dyDescent="0.25">
      <c r="A185" s="3"/>
    </row>
    <row r="186" spans="1:1" ht="15.75" x14ac:dyDescent="0.25">
      <c r="A186" s="3"/>
    </row>
    <row r="187" spans="1:1" ht="15.75" x14ac:dyDescent="0.25">
      <c r="A187" s="6"/>
    </row>
    <row r="188" spans="1:1" ht="15.75" x14ac:dyDescent="0.25">
      <c r="A188" s="7"/>
    </row>
    <row r="189" spans="1:1" ht="15.75" x14ac:dyDescent="0.25">
      <c r="A189" s="7"/>
    </row>
    <row r="190" spans="1:1" ht="15.75" x14ac:dyDescent="0.25">
      <c r="A190" s="7"/>
    </row>
    <row r="191" spans="1:1" ht="15.75" x14ac:dyDescent="0.25">
      <c r="A191" s="6"/>
    </row>
    <row r="192" spans="1:1" ht="15.75" x14ac:dyDescent="0.25">
      <c r="A192" s="3"/>
    </row>
    <row r="193" spans="1:1" ht="15.75" x14ac:dyDescent="0.25">
      <c r="A193" s="3"/>
    </row>
    <row r="194" spans="1:1" ht="15.75" x14ac:dyDescent="0.25">
      <c r="A194" s="3"/>
    </row>
    <row r="195" spans="1:1" ht="15.75" x14ac:dyDescent="0.25">
      <c r="A195" s="7"/>
    </row>
    <row r="196" spans="1:1" ht="15.75" x14ac:dyDescent="0.25">
      <c r="A196" s="7"/>
    </row>
    <row r="197" spans="1:1" ht="15.75" x14ac:dyDescent="0.25">
      <c r="A197" s="7"/>
    </row>
    <row r="198" spans="1:1" ht="15.75" x14ac:dyDescent="0.25">
      <c r="A198" s="7"/>
    </row>
    <row r="199" spans="1:1" ht="15.75" x14ac:dyDescent="0.25">
      <c r="A199" s="7"/>
    </row>
    <row r="200" spans="1:1" ht="15.75" x14ac:dyDescent="0.25">
      <c r="A200" s="7"/>
    </row>
    <row r="201" spans="1:1" ht="15.75" x14ac:dyDescent="0.25">
      <c r="A201" s="6"/>
    </row>
    <row r="202" spans="1:1" ht="15.75" x14ac:dyDescent="0.25">
      <c r="A202" s="3"/>
    </row>
    <row r="203" spans="1:1" ht="15.75" x14ac:dyDescent="0.25">
      <c r="A203" s="3"/>
    </row>
    <row r="204" spans="1:1" ht="15.75" x14ac:dyDescent="0.25">
      <c r="A204" s="3"/>
    </row>
    <row r="205" spans="1:1" ht="15.75" x14ac:dyDescent="0.25">
      <c r="A205" s="3"/>
    </row>
    <row r="206" spans="1:1" ht="15.75" x14ac:dyDescent="0.25">
      <c r="A206" s="8"/>
    </row>
    <row r="207" spans="1:1" ht="15.75" x14ac:dyDescent="0.25">
      <c r="A207" s="8"/>
    </row>
    <row r="208" spans="1:1" ht="15.75" x14ac:dyDescent="0.25">
      <c r="A208" s="8"/>
    </row>
    <row r="209" spans="1:1" ht="15.75" x14ac:dyDescent="0.25">
      <c r="A209" s="9"/>
    </row>
    <row r="210" spans="1:1" ht="15.75" x14ac:dyDescent="0.25">
      <c r="A210" s="3"/>
    </row>
    <row r="211" spans="1:1" ht="15.75" x14ac:dyDescent="0.25">
      <c r="A211" s="10"/>
    </row>
    <row r="212" spans="1:1" ht="15.75" x14ac:dyDescent="0.25">
      <c r="A212" s="10"/>
    </row>
    <row r="213" spans="1:1" ht="15.75" x14ac:dyDescent="0.25">
      <c r="A213" s="10"/>
    </row>
    <row r="214" spans="1:1" ht="15.75" x14ac:dyDescent="0.25">
      <c r="A214" s="10"/>
    </row>
    <row r="215" spans="1:1" ht="15.75" x14ac:dyDescent="0.25">
      <c r="A215" s="10"/>
    </row>
    <row r="216" spans="1:1" ht="15.75" x14ac:dyDescent="0.25">
      <c r="A216" s="10"/>
    </row>
    <row r="217" spans="1:1" ht="15.75" x14ac:dyDescent="0.25">
      <c r="A217" s="10"/>
    </row>
    <row r="218" spans="1:1" ht="15.75" x14ac:dyDescent="0.25">
      <c r="A218" s="3"/>
    </row>
    <row r="219" spans="1:1" ht="15.75" x14ac:dyDescent="0.25">
      <c r="A219" s="3"/>
    </row>
    <row r="220" spans="1:1" ht="15.75" x14ac:dyDescent="0.25">
      <c r="A220" s="3"/>
    </row>
    <row r="221" spans="1:1" ht="15.75" x14ac:dyDescent="0.25">
      <c r="A221" s="3"/>
    </row>
    <row r="222" spans="1:1" ht="15.75" x14ac:dyDescent="0.25">
      <c r="A222" s="3"/>
    </row>
    <row r="223" spans="1:1" ht="15.75" x14ac:dyDescent="0.25">
      <c r="A223" s="3"/>
    </row>
    <row r="224" spans="1:1" ht="15.75" x14ac:dyDescent="0.25">
      <c r="A224" s="3"/>
    </row>
    <row r="225" spans="1:1" ht="15.75" x14ac:dyDescent="0.25">
      <c r="A225" s="3"/>
    </row>
    <row r="226" spans="1:1" ht="15.75" x14ac:dyDescent="0.25">
      <c r="A226" s="3"/>
    </row>
    <row r="227" spans="1:1" ht="15.75" x14ac:dyDescent="0.25">
      <c r="A227" s="3"/>
    </row>
    <row r="228" spans="1:1" ht="15.75" x14ac:dyDescent="0.25">
      <c r="A228" s="3"/>
    </row>
    <row r="229" spans="1:1" ht="15.75" x14ac:dyDescent="0.25">
      <c r="A229" s="3"/>
    </row>
    <row r="230" spans="1:1" ht="15.75" x14ac:dyDescent="0.25">
      <c r="A230" s="3"/>
    </row>
    <row r="231" spans="1:1" ht="15.75" x14ac:dyDescent="0.25">
      <c r="A231" s="3"/>
    </row>
    <row r="232" spans="1:1" ht="15.75" x14ac:dyDescent="0.25">
      <c r="A232" s="3"/>
    </row>
    <row r="233" spans="1:1" ht="15.75" x14ac:dyDescent="0.25">
      <c r="A233" s="3"/>
    </row>
    <row r="234" spans="1:1" ht="15.75" x14ac:dyDescent="0.25">
      <c r="A234" s="3"/>
    </row>
    <row r="235" spans="1:1" ht="15.75" x14ac:dyDescent="0.25">
      <c r="A235" s="3"/>
    </row>
    <row r="236" spans="1:1" ht="15.75" x14ac:dyDescent="0.25">
      <c r="A236" s="3"/>
    </row>
    <row r="237" spans="1:1" ht="15.75" x14ac:dyDescent="0.25">
      <c r="A237" s="3"/>
    </row>
    <row r="238" spans="1:1" ht="15.75" x14ac:dyDescent="0.25">
      <c r="A238" s="3"/>
    </row>
    <row r="239" spans="1:1" ht="15.75" x14ac:dyDescent="0.25">
      <c r="A239" s="3"/>
    </row>
    <row r="240" spans="1:1" ht="15.75" x14ac:dyDescent="0.25">
      <c r="A240" s="3"/>
    </row>
    <row r="241" spans="1:1" ht="15.75" x14ac:dyDescent="0.25">
      <c r="A241" s="8"/>
    </row>
    <row r="242" spans="1:1" ht="15.75" x14ac:dyDescent="0.25">
      <c r="A242" s="8"/>
    </row>
    <row r="292" spans="3:4" x14ac:dyDescent="0.25">
      <c r="C292" s="12"/>
      <c r="D292" s="12"/>
    </row>
    <row r="330" ht="47.25" customHeight="1" x14ac:dyDescent="0.25"/>
  </sheetData>
  <mergeCells count="11">
    <mergeCell ref="A1:C1"/>
    <mergeCell ref="A43:B43"/>
    <mergeCell ref="A50:B50"/>
    <mergeCell ref="A42:B42"/>
    <mergeCell ref="A5:B5"/>
    <mergeCell ref="A6:B6"/>
    <mergeCell ref="A16:B16"/>
    <mergeCell ref="A26:B26"/>
    <mergeCell ref="A30:B30"/>
    <mergeCell ref="C2:D2"/>
    <mergeCell ref="A3:D3"/>
  </mergeCells>
  <phoneticPr fontId="0" type="noConversion"/>
  <pageMargins left="0" right="0" top="0" bottom="0.27559055118110237" header="3.937007874015748E-2" footer="0.31496062992125984"/>
  <pageSetup paperSize="9" scale="85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5" zoomScaleNormal="90" workbookViewId="0">
      <selection activeCell="A80" sqref="A80"/>
    </sheetView>
  </sheetViews>
  <sheetFormatPr defaultRowHeight="15" x14ac:dyDescent="0.25"/>
  <cols>
    <col min="1" max="1" width="61.140625" customWidth="1"/>
    <col min="2" max="2" width="16.28515625" customWidth="1"/>
    <col min="3" max="3" width="13.5703125" style="138" customWidth="1"/>
    <col min="4" max="4" width="14.85546875" customWidth="1"/>
    <col min="11" max="11" width="10.42578125" bestFit="1" customWidth="1"/>
  </cols>
  <sheetData>
    <row r="1" spans="1:4" ht="105.75" customHeight="1" x14ac:dyDescent="0.25">
      <c r="A1" s="303" t="s">
        <v>111</v>
      </c>
      <c r="B1" s="304"/>
      <c r="C1" s="305"/>
      <c r="D1" s="302"/>
    </row>
    <row r="2" spans="1:4" x14ac:dyDescent="0.25">
      <c r="A2" s="301" t="s">
        <v>75</v>
      </c>
      <c r="B2" s="301"/>
      <c r="C2" s="302"/>
      <c r="D2" s="302"/>
    </row>
    <row r="3" spans="1:4" ht="42.75" customHeight="1" thickBot="1" x14ac:dyDescent="0.3">
      <c r="A3" s="306" t="s">
        <v>117</v>
      </c>
      <c r="B3" s="307"/>
      <c r="C3" s="308"/>
      <c r="D3" s="302"/>
    </row>
    <row r="4" spans="1:4" ht="52.5" customHeight="1" thickBot="1" x14ac:dyDescent="0.3">
      <c r="A4" s="2" t="s">
        <v>6</v>
      </c>
      <c r="B4" s="247" t="s">
        <v>115</v>
      </c>
      <c r="C4" s="131" t="s">
        <v>119</v>
      </c>
      <c r="D4" s="131" t="s">
        <v>107</v>
      </c>
    </row>
    <row r="5" spans="1:4" ht="21" customHeight="1" x14ac:dyDescent="0.25">
      <c r="A5" s="314" t="s">
        <v>7</v>
      </c>
      <c r="B5" s="314"/>
    </row>
    <row r="6" spans="1:4" ht="20.25" customHeight="1" x14ac:dyDescent="0.25">
      <c r="A6" s="312" t="s">
        <v>121</v>
      </c>
      <c r="B6" s="313"/>
    </row>
    <row r="7" spans="1:4" s="26" customFormat="1" ht="15.75" x14ac:dyDescent="0.25">
      <c r="A7" s="25" t="s">
        <v>46</v>
      </c>
      <c r="B7" s="109">
        <v>89027</v>
      </c>
      <c r="C7" s="109">
        <v>85525</v>
      </c>
      <c r="D7" s="199">
        <f>SUM(C7/B7)</f>
        <v>0.96066361890213081</v>
      </c>
    </row>
    <row r="8" spans="1:4" s="26" customFormat="1" ht="15.75" x14ac:dyDescent="0.25">
      <c r="A8" s="18" t="s">
        <v>95</v>
      </c>
      <c r="B8" s="110">
        <v>81842</v>
      </c>
      <c r="C8" s="194">
        <v>82188</v>
      </c>
      <c r="D8" s="196">
        <f>SUM(C8/B8)</f>
        <v>1.0042276581706215</v>
      </c>
    </row>
    <row r="9" spans="1:4" s="26" customFormat="1" ht="15.75" x14ac:dyDescent="0.25">
      <c r="A9" s="18" t="s">
        <v>96</v>
      </c>
      <c r="B9" s="110">
        <v>3985</v>
      </c>
      <c r="C9" s="194">
        <v>3985</v>
      </c>
      <c r="D9" s="196">
        <f>SUM(C9/B9)</f>
        <v>1</v>
      </c>
    </row>
    <row r="10" spans="1:4" s="26" customFormat="1" ht="15.75" x14ac:dyDescent="0.25">
      <c r="A10" s="18" t="s">
        <v>102</v>
      </c>
      <c r="B10" s="135">
        <v>1041</v>
      </c>
      <c r="C10" s="195">
        <v>912</v>
      </c>
      <c r="D10" s="196">
        <f t="shared" ref="D10:D12" si="0">SUM(C10/B10)</f>
        <v>0.87608069164265134</v>
      </c>
    </row>
    <row r="11" spans="1:4" s="26" customFormat="1" ht="15.75" x14ac:dyDescent="0.25">
      <c r="A11" s="18" t="s">
        <v>103</v>
      </c>
      <c r="B11" s="135">
        <v>1940</v>
      </c>
      <c r="C11" s="195">
        <v>3337</v>
      </c>
      <c r="D11" s="196">
        <f t="shared" si="0"/>
        <v>1.7201030927835053</v>
      </c>
    </row>
    <row r="12" spans="1:4" s="26" customFormat="1" ht="15.75" x14ac:dyDescent="0.25">
      <c r="A12" s="18" t="s">
        <v>104</v>
      </c>
      <c r="B12" s="135">
        <v>219</v>
      </c>
      <c r="C12" s="195">
        <v>219</v>
      </c>
      <c r="D12" s="196">
        <f t="shared" si="0"/>
        <v>1</v>
      </c>
    </row>
    <row r="13" spans="1:4" s="26" customFormat="1" ht="16.5" thickBot="1" x14ac:dyDescent="0.3">
      <c r="A13" s="25" t="s">
        <v>47</v>
      </c>
      <c r="B13" s="111">
        <f>SUM(B14)</f>
        <v>19402</v>
      </c>
      <c r="C13" s="226">
        <f>SUM(C14)</f>
        <v>18914</v>
      </c>
      <c r="D13" s="227">
        <f t="shared" ref="D13:D21" si="1">SUM(C13/B13)</f>
        <v>0.97484795381919387</v>
      </c>
    </row>
    <row r="14" spans="1:4" ht="15.75" x14ac:dyDescent="0.25">
      <c r="A14" s="18" t="s">
        <v>38</v>
      </c>
      <c r="B14" s="85">
        <v>19402</v>
      </c>
      <c r="C14" s="160">
        <v>18914</v>
      </c>
      <c r="D14" s="198">
        <f t="shared" si="1"/>
        <v>0.97484795381919387</v>
      </c>
    </row>
    <row r="15" spans="1:4" ht="15.75" x14ac:dyDescent="0.25">
      <c r="A15" s="18" t="s">
        <v>39</v>
      </c>
      <c r="B15" s="108">
        <v>4500</v>
      </c>
      <c r="C15" s="162">
        <v>3874</v>
      </c>
      <c r="D15" s="196">
        <f t="shared" si="1"/>
        <v>0.86088888888888893</v>
      </c>
    </row>
    <row r="16" spans="1:4" ht="15.75" x14ac:dyDescent="0.25">
      <c r="A16" s="18" t="s">
        <v>40</v>
      </c>
      <c r="B16" s="108">
        <v>1435</v>
      </c>
      <c r="C16" s="162">
        <v>1127</v>
      </c>
      <c r="D16" s="196">
        <f t="shared" si="1"/>
        <v>0.78536585365853662</v>
      </c>
    </row>
    <row r="17" spans="1:7" ht="15.75" x14ac:dyDescent="0.25">
      <c r="A17" s="18" t="s">
        <v>41</v>
      </c>
      <c r="B17" s="99">
        <v>23610</v>
      </c>
      <c r="C17" s="162">
        <v>20288</v>
      </c>
      <c r="D17" s="196">
        <f t="shared" si="1"/>
        <v>0.85929690808979242</v>
      </c>
    </row>
    <row r="18" spans="1:7" ht="15.75" x14ac:dyDescent="0.25">
      <c r="A18" s="18" t="s">
        <v>100</v>
      </c>
      <c r="B18" s="85">
        <v>1515</v>
      </c>
      <c r="C18" s="162">
        <v>392</v>
      </c>
      <c r="D18" s="196">
        <f t="shared" si="1"/>
        <v>0.25874587458745874</v>
      </c>
    </row>
    <row r="19" spans="1:7" ht="15.75" x14ac:dyDescent="0.25">
      <c r="A19" s="18" t="s">
        <v>42</v>
      </c>
      <c r="B19" s="85">
        <v>5125</v>
      </c>
      <c r="C19" s="162">
        <v>3246</v>
      </c>
      <c r="D19" s="196">
        <f t="shared" si="1"/>
        <v>0.63336585365853659</v>
      </c>
    </row>
    <row r="20" spans="1:7" s="26" customFormat="1" ht="16.5" thickBot="1" x14ac:dyDescent="0.3">
      <c r="A20" s="25" t="s">
        <v>48</v>
      </c>
      <c r="B20" s="109">
        <f>SUM(B15:B19)</f>
        <v>36185</v>
      </c>
      <c r="C20" s="109">
        <f t="shared" ref="C20" si="2">SUM(C15:C19)</f>
        <v>28927</v>
      </c>
      <c r="D20" s="225">
        <f t="shared" si="1"/>
        <v>0.7994196490258394</v>
      </c>
    </row>
    <row r="21" spans="1:7" s="36" customFormat="1" ht="18.75" thickTop="1" thickBot="1" x14ac:dyDescent="0.35">
      <c r="A21" s="65" t="s">
        <v>8</v>
      </c>
      <c r="B21" s="129">
        <f>SUM(B20+B13+B7)</f>
        <v>144614</v>
      </c>
      <c r="C21" s="112">
        <f t="shared" ref="C21" si="3">SUM(C20+C13+C7)</f>
        <v>133366</v>
      </c>
      <c r="D21" s="197">
        <f t="shared" si="1"/>
        <v>0.92222053189870967</v>
      </c>
    </row>
    <row r="22" spans="1:7" ht="15.75" customHeight="1" thickTop="1" x14ac:dyDescent="0.25">
      <c r="A22" s="315"/>
      <c r="B22" s="315"/>
    </row>
    <row r="23" spans="1:7" x14ac:dyDescent="0.25">
      <c r="A23" s="316" t="s">
        <v>122</v>
      </c>
      <c r="B23" s="317"/>
      <c r="C23" s="192"/>
    </row>
    <row r="24" spans="1:7" x14ac:dyDescent="0.25">
      <c r="A24" s="18" t="s">
        <v>19</v>
      </c>
      <c r="B24" s="113">
        <v>15833</v>
      </c>
      <c r="C24" s="162">
        <v>14368</v>
      </c>
      <c r="D24" s="149">
        <f t="shared" ref="D24:D42" si="4">SUM(C24/B24)</f>
        <v>0.90747173624707889</v>
      </c>
    </row>
    <row r="25" spans="1:7" x14ac:dyDescent="0.25">
      <c r="A25" s="18" t="s">
        <v>20</v>
      </c>
      <c r="B25" s="113">
        <v>13499</v>
      </c>
      <c r="C25" s="162">
        <v>13649</v>
      </c>
      <c r="D25" s="149">
        <f t="shared" si="4"/>
        <v>1.0111119342173494</v>
      </c>
    </row>
    <row r="26" spans="1:7" s="24" customFormat="1" x14ac:dyDescent="0.25">
      <c r="A26" s="23" t="s">
        <v>123</v>
      </c>
      <c r="B26" s="114">
        <f>SUM(B25+B24)</f>
        <v>29332</v>
      </c>
      <c r="C26" s="114">
        <f t="shared" ref="C26" si="5">SUM(C25+C24)</f>
        <v>28017</v>
      </c>
      <c r="D26" s="175">
        <f t="shared" si="4"/>
        <v>0.95516841674621578</v>
      </c>
      <c r="G26" s="32"/>
    </row>
    <row r="27" spans="1:7" s="24" customFormat="1" x14ac:dyDescent="0.25">
      <c r="A27" s="18" t="s">
        <v>21</v>
      </c>
      <c r="B27" s="108">
        <v>2937</v>
      </c>
      <c r="C27" s="142">
        <v>1747</v>
      </c>
      <c r="D27" s="149">
        <f t="shared" si="4"/>
        <v>0.59482465100442627</v>
      </c>
    </row>
    <row r="28" spans="1:7" s="24" customFormat="1" x14ac:dyDescent="0.25">
      <c r="A28" s="18" t="s">
        <v>22</v>
      </c>
      <c r="B28" s="108">
        <v>2512</v>
      </c>
      <c r="C28" s="142">
        <v>1489</v>
      </c>
      <c r="D28" s="149">
        <f t="shared" si="4"/>
        <v>0.59275477707006374</v>
      </c>
    </row>
    <row r="29" spans="1:7" s="24" customFormat="1" x14ac:dyDescent="0.25">
      <c r="A29" s="23" t="s">
        <v>124</v>
      </c>
      <c r="B29" s="115">
        <f>SUM(B27+B28)</f>
        <v>5449</v>
      </c>
      <c r="C29" s="115">
        <f t="shared" ref="C29" si="6">SUM(C27+C28)</f>
        <v>3236</v>
      </c>
      <c r="D29" s="175">
        <f t="shared" si="4"/>
        <v>0.59387043494219127</v>
      </c>
    </row>
    <row r="30" spans="1:7" s="24" customFormat="1" x14ac:dyDescent="0.25">
      <c r="A30" s="23" t="s">
        <v>77</v>
      </c>
      <c r="B30" s="116">
        <v>70</v>
      </c>
      <c r="C30" s="193">
        <v>0</v>
      </c>
      <c r="D30" s="149">
        <f t="shared" si="4"/>
        <v>0</v>
      </c>
    </row>
    <row r="31" spans="1:7" s="26" customFormat="1" ht="16.5" thickBot="1" x14ac:dyDescent="0.3">
      <c r="A31" s="25" t="s">
        <v>125</v>
      </c>
      <c r="B31" s="111">
        <f>SUM(B29+B26+B30)</f>
        <v>34851</v>
      </c>
      <c r="C31" s="111">
        <f>SUM(C29+C26+C30)</f>
        <v>31253</v>
      </c>
      <c r="D31" s="224">
        <f t="shared" si="4"/>
        <v>0.89676049467734065</v>
      </c>
    </row>
    <row r="32" spans="1:7" x14ac:dyDescent="0.25">
      <c r="A32" s="18" t="s">
        <v>54</v>
      </c>
      <c r="B32" s="101">
        <v>5598</v>
      </c>
      <c r="C32" s="160">
        <v>3049</v>
      </c>
      <c r="D32" s="167">
        <f t="shared" si="4"/>
        <v>0.54465880671668454</v>
      </c>
    </row>
    <row r="33" spans="1:4" x14ac:dyDescent="0.25">
      <c r="A33" s="18" t="s">
        <v>55</v>
      </c>
      <c r="B33" s="85">
        <v>4769</v>
      </c>
      <c r="C33" s="162">
        <v>2601</v>
      </c>
      <c r="D33" s="149">
        <f t="shared" si="4"/>
        <v>0.54539735793667432</v>
      </c>
    </row>
    <row r="34" spans="1:4" s="26" customFormat="1" ht="16.5" thickBot="1" x14ac:dyDescent="0.3">
      <c r="A34" s="25" t="s">
        <v>126</v>
      </c>
      <c r="B34" s="111">
        <f>SUM(B32:B33)</f>
        <v>10367</v>
      </c>
      <c r="C34" s="111">
        <f t="shared" ref="C34" si="7">SUM(C32:C33)</f>
        <v>5650</v>
      </c>
      <c r="D34" s="241">
        <f t="shared" si="4"/>
        <v>0.5449985531011865</v>
      </c>
    </row>
    <row r="35" spans="1:4" x14ac:dyDescent="0.25">
      <c r="A35" s="18" t="s">
        <v>56</v>
      </c>
      <c r="B35" s="108">
        <v>1450</v>
      </c>
      <c r="C35" s="160">
        <v>188</v>
      </c>
      <c r="D35" s="149">
        <f t="shared" si="4"/>
        <v>0.1296551724137931</v>
      </c>
    </row>
    <row r="36" spans="1:4" x14ac:dyDescent="0.25">
      <c r="A36" s="18" t="s">
        <v>40</v>
      </c>
      <c r="B36" s="108">
        <v>1236</v>
      </c>
      <c r="C36" s="162">
        <v>357</v>
      </c>
      <c r="D36" s="149">
        <f t="shared" si="4"/>
        <v>0.28883495145631066</v>
      </c>
    </row>
    <row r="37" spans="1:4" x14ac:dyDescent="0.25">
      <c r="A37" s="18" t="s">
        <v>41</v>
      </c>
      <c r="B37" s="85">
        <v>2774</v>
      </c>
      <c r="C37" s="162">
        <v>1737</v>
      </c>
      <c r="D37" s="149">
        <f t="shared" si="4"/>
        <v>0.62617159336697914</v>
      </c>
    </row>
    <row r="38" spans="1:4" x14ac:dyDescent="0.25">
      <c r="A38" s="18" t="s">
        <v>100</v>
      </c>
      <c r="B38" s="85">
        <v>180</v>
      </c>
      <c r="C38" s="162">
        <v>0</v>
      </c>
      <c r="D38" s="149">
        <f t="shared" si="4"/>
        <v>0</v>
      </c>
    </row>
    <row r="39" spans="1:4" x14ac:dyDescent="0.25">
      <c r="A39" s="18" t="s">
        <v>42</v>
      </c>
      <c r="B39" s="102">
        <v>1522</v>
      </c>
      <c r="C39" s="162">
        <v>490</v>
      </c>
      <c r="D39" s="149">
        <f t="shared" si="4"/>
        <v>0.32194480946123522</v>
      </c>
    </row>
    <row r="40" spans="1:4" x14ac:dyDescent="0.25">
      <c r="A40" s="18" t="s">
        <v>76</v>
      </c>
      <c r="B40" s="102">
        <v>50</v>
      </c>
      <c r="C40" s="162">
        <v>42</v>
      </c>
      <c r="D40" s="149">
        <f t="shared" si="4"/>
        <v>0.84</v>
      </c>
    </row>
    <row r="41" spans="1:4" s="26" customFormat="1" ht="16.5" thickBot="1" x14ac:dyDescent="0.3">
      <c r="A41" s="25" t="s">
        <v>127</v>
      </c>
      <c r="B41" s="111">
        <f>SUM(B35:B40)</f>
        <v>7212</v>
      </c>
      <c r="C41" s="111">
        <f t="shared" ref="C41" si="8">SUM(C35:C40)</f>
        <v>2814</v>
      </c>
      <c r="D41" s="240">
        <f t="shared" si="4"/>
        <v>0.39018302828618967</v>
      </c>
    </row>
    <row r="42" spans="1:4" s="35" customFormat="1" ht="37.5" customHeight="1" thickTop="1" thickBot="1" x14ac:dyDescent="0.35">
      <c r="A42" s="66" t="s">
        <v>9</v>
      </c>
      <c r="B42" s="112">
        <f>SUM(B41+B34+B31)</f>
        <v>52430</v>
      </c>
      <c r="C42" s="112">
        <f>SUM(C41+C34+C31)</f>
        <v>39717</v>
      </c>
      <c r="D42" s="202">
        <f t="shared" si="4"/>
        <v>0.75752431813847032</v>
      </c>
    </row>
    <row r="43" spans="1:4" s="216" customFormat="1" ht="199.5" customHeight="1" thickTop="1" thickBot="1" x14ac:dyDescent="0.35">
      <c r="A43" s="221"/>
      <c r="B43" s="222"/>
      <c r="C43" s="222"/>
      <c r="D43" s="223"/>
    </row>
    <row r="44" spans="1:4" ht="47.25" customHeight="1" thickBot="1" x14ac:dyDescent="0.3">
      <c r="A44" s="2" t="s">
        <v>6</v>
      </c>
      <c r="B44" s="247" t="s">
        <v>115</v>
      </c>
      <c r="C44" s="130" t="s">
        <v>119</v>
      </c>
      <c r="D44" s="154" t="s">
        <v>107</v>
      </c>
    </row>
    <row r="45" spans="1:4" ht="20.25" customHeight="1" x14ac:dyDescent="0.25">
      <c r="A45" s="76" t="s">
        <v>24</v>
      </c>
      <c r="B45" s="75"/>
    </row>
    <row r="46" spans="1:4" x14ac:dyDescent="0.25">
      <c r="A46" s="18" t="s">
        <v>52</v>
      </c>
      <c r="B46" s="85">
        <v>108051</v>
      </c>
      <c r="C46" s="162">
        <v>67136</v>
      </c>
      <c r="D46" s="149">
        <f t="shared" ref="D46:D62" si="9">SUM(C46/B46)</f>
        <v>0.62133622085866858</v>
      </c>
    </row>
    <row r="47" spans="1:4" x14ac:dyDescent="0.25">
      <c r="A47" s="18" t="s">
        <v>57</v>
      </c>
      <c r="B47" s="85">
        <v>240</v>
      </c>
      <c r="C47" s="203">
        <v>215</v>
      </c>
      <c r="D47" s="149">
        <f t="shared" si="9"/>
        <v>0.89583333333333337</v>
      </c>
    </row>
    <row r="48" spans="1:4" s="26" customFormat="1" ht="16.5" thickBot="1" x14ac:dyDescent="0.3">
      <c r="A48" s="25" t="s">
        <v>128</v>
      </c>
      <c r="B48" s="111">
        <f>SUM(B46:B47)</f>
        <v>108291</v>
      </c>
      <c r="C48" s="191">
        <f t="shared" ref="C48" si="10">SUM(C46:C47)</f>
        <v>67351</v>
      </c>
      <c r="D48" s="176">
        <f t="shared" si="9"/>
        <v>0.62194457526479574</v>
      </c>
    </row>
    <row r="49" spans="1:4" s="26" customFormat="1" ht="16.5" thickBot="1" x14ac:dyDescent="0.3">
      <c r="A49" s="25" t="s">
        <v>129</v>
      </c>
      <c r="B49" s="111">
        <v>17334</v>
      </c>
      <c r="C49" s="204">
        <v>13212</v>
      </c>
      <c r="D49" s="228">
        <f t="shared" si="9"/>
        <v>0.76220145379023885</v>
      </c>
    </row>
    <row r="50" spans="1:4" x14ac:dyDescent="0.25">
      <c r="A50" s="18" t="s">
        <v>56</v>
      </c>
      <c r="B50" s="108">
        <v>43426</v>
      </c>
      <c r="C50" s="269">
        <v>40599</v>
      </c>
      <c r="D50" s="167">
        <f t="shared" si="9"/>
        <v>0.93490075070234424</v>
      </c>
    </row>
    <row r="51" spans="1:4" x14ac:dyDescent="0.25">
      <c r="A51" s="18" t="s">
        <v>40</v>
      </c>
      <c r="B51" s="85">
        <v>1201</v>
      </c>
      <c r="C51" s="265">
        <v>1773</v>
      </c>
      <c r="D51" s="149">
        <f t="shared" si="9"/>
        <v>1.4762697751873439</v>
      </c>
    </row>
    <row r="52" spans="1:4" x14ac:dyDescent="0.25">
      <c r="A52" s="18" t="s">
        <v>41</v>
      </c>
      <c r="B52" s="85">
        <v>44112</v>
      </c>
      <c r="C52" s="265">
        <v>39837</v>
      </c>
      <c r="D52" s="149">
        <f t="shared" si="9"/>
        <v>0.90308759521218718</v>
      </c>
    </row>
    <row r="53" spans="1:4" x14ac:dyDescent="0.25">
      <c r="A53" s="18" t="s">
        <v>100</v>
      </c>
      <c r="B53" s="102">
        <v>9475</v>
      </c>
      <c r="C53" s="265">
        <v>7730</v>
      </c>
      <c r="D53" s="149">
        <f t="shared" si="9"/>
        <v>0.81583113456464385</v>
      </c>
    </row>
    <row r="54" spans="1:4" x14ac:dyDescent="0.25">
      <c r="A54" s="18" t="s">
        <v>42</v>
      </c>
      <c r="B54" s="102">
        <v>22456</v>
      </c>
      <c r="C54" s="265">
        <v>10371</v>
      </c>
      <c r="D54" s="149">
        <f t="shared" si="9"/>
        <v>0.46183648022800144</v>
      </c>
    </row>
    <row r="55" spans="1:4" x14ac:dyDescent="0.25">
      <c r="A55" s="18" t="s">
        <v>76</v>
      </c>
      <c r="B55" s="102">
        <v>2699</v>
      </c>
      <c r="C55" s="265">
        <v>3005</v>
      </c>
      <c r="D55" s="149">
        <f t="shared" si="9"/>
        <v>1.113375324194146</v>
      </c>
    </row>
    <row r="56" spans="1:4" s="26" customFormat="1" ht="16.5" thickBot="1" x14ac:dyDescent="0.3">
      <c r="A56" s="25" t="s">
        <v>130</v>
      </c>
      <c r="B56" s="111">
        <f>SUM(B50:B55)</f>
        <v>123369</v>
      </c>
      <c r="C56" s="191">
        <f t="shared" ref="C56" si="11">SUM(C50:C55)</f>
        <v>103315</v>
      </c>
      <c r="D56" s="180">
        <f t="shared" si="9"/>
        <v>0.83744700856779253</v>
      </c>
    </row>
    <row r="57" spans="1:4" s="27" customFormat="1" ht="16.5" thickBot="1" x14ac:dyDescent="0.3">
      <c r="A57" s="25" t="s">
        <v>131</v>
      </c>
      <c r="B57" s="117">
        <v>17198</v>
      </c>
      <c r="C57" s="268">
        <v>6757</v>
      </c>
      <c r="D57" s="229">
        <f t="shared" si="9"/>
        <v>0.39289452261890917</v>
      </c>
    </row>
    <row r="58" spans="1:4" s="49" customFormat="1" ht="15.75" x14ac:dyDescent="0.25">
      <c r="A58" s="18" t="s">
        <v>58</v>
      </c>
      <c r="B58" s="85">
        <v>20477</v>
      </c>
      <c r="C58" s="160">
        <v>15097</v>
      </c>
      <c r="D58" s="167">
        <f t="shared" si="9"/>
        <v>0.73726620110367724</v>
      </c>
    </row>
    <row r="59" spans="1:4" s="49" customFormat="1" ht="15.75" x14ac:dyDescent="0.25">
      <c r="A59" s="18" t="s">
        <v>59</v>
      </c>
      <c r="B59" s="118">
        <v>720</v>
      </c>
      <c r="C59" s="203">
        <v>720</v>
      </c>
      <c r="D59" s="149">
        <f t="shared" si="9"/>
        <v>1</v>
      </c>
    </row>
    <row r="60" spans="1:4" s="27" customFormat="1" ht="16.5" thickBot="1" x14ac:dyDescent="0.3">
      <c r="A60" s="25" t="s">
        <v>132</v>
      </c>
      <c r="B60" s="119">
        <f>SUM(B58:B59)</f>
        <v>21197</v>
      </c>
      <c r="C60" s="119">
        <f t="shared" ref="C60" si="12">SUM(C58:C59)</f>
        <v>15817</v>
      </c>
      <c r="D60" s="230">
        <f t="shared" si="9"/>
        <v>0.74619049865547016</v>
      </c>
    </row>
    <row r="61" spans="1:4" s="27" customFormat="1" ht="16.5" thickBot="1" x14ac:dyDescent="0.3">
      <c r="A61" s="77" t="s">
        <v>133</v>
      </c>
      <c r="B61" s="120">
        <v>2300</v>
      </c>
      <c r="C61" s="205">
        <v>2300</v>
      </c>
      <c r="D61" s="228">
        <f t="shared" si="9"/>
        <v>1</v>
      </c>
    </row>
    <row r="62" spans="1:4" s="35" customFormat="1" ht="18.75" thickTop="1" thickBot="1" x14ac:dyDescent="0.35">
      <c r="A62" s="81" t="s">
        <v>24</v>
      </c>
      <c r="B62" s="112">
        <f>SUM(B60+B57+B56+B49+B48+B61)</f>
        <v>289689</v>
      </c>
      <c r="C62" s="112">
        <f t="shared" ref="C62" si="13">SUM(C60+C57+C56+C49+C48+C61)</f>
        <v>208752</v>
      </c>
      <c r="D62" s="213">
        <f t="shared" si="9"/>
        <v>0.72060727193645602</v>
      </c>
    </row>
    <row r="63" spans="1:4" s="36" customFormat="1" ht="18" thickTop="1" x14ac:dyDescent="0.3">
      <c r="A63" s="277"/>
      <c r="B63" s="278"/>
      <c r="C63" s="278"/>
      <c r="D63" s="279"/>
    </row>
    <row r="64" spans="1:4" s="36" customFormat="1" ht="17.25" x14ac:dyDescent="0.3">
      <c r="A64" s="311" t="s">
        <v>134</v>
      </c>
      <c r="B64" s="311"/>
      <c r="C64" s="140"/>
      <c r="D64" s="140"/>
    </row>
    <row r="65" spans="1:7" s="36" customFormat="1" ht="17.25" x14ac:dyDescent="0.3">
      <c r="A65" s="18" t="s">
        <v>82</v>
      </c>
      <c r="B65" s="121">
        <v>350</v>
      </c>
      <c r="C65" s="206">
        <v>350</v>
      </c>
      <c r="D65" s="152">
        <f>SUM(C65/B65)</f>
        <v>1</v>
      </c>
    </row>
    <row r="66" spans="1:7" s="36" customFormat="1" ht="17.25" x14ac:dyDescent="0.3">
      <c r="A66" s="18" t="s">
        <v>79</v>
      </c>
      <c r="B66" s="121">
        <v>1360</v>
      </c>
      <c r="C66" s="206">
        <v>560</v>
      </c>
      <c r="D66" s="152">
        <f>SUM(C66/B66)</f>
        <v>0.41176470588235292</v>
      </c>
    </row>
    <row r="67" spans="1:7" s="36" customFormat="1" ht="17.25" x14ac:dyDescent="0.3">
      <c r="A67" s="18" t="s">
        <v>80</v>
      </c>
      <c r="B67" s="121">
        <v>280</v>
      </c>
      <c r="C67" s="206">
        <v>0</v>
      </c>
      <c r="D67" s="207">
        <f>SUM(C67/B67)</f>
        <v>0</v>
      </c>
    </row>
    <row r="68" spans="1:7" s="36" customFormat="1" ht="17.25" x14ac:dyDescent="0.3">
      <c r="A68" s="25" t="s">
        <v>135</v>
      </c>
      <c r="B68" s="123">
        <f>SUM(B69:B70)</f>
        <v>17428</v>
      </c>
      <c r="C68" s="123">
        <f>SUM(C69:C70)</f>
        <v>16481</v>
      </c>
      <c r="D68" s="231">
        <f>SUM(C68/B68)</f>
        <v>0.94566215285747068</v>
      </c>
    </row>
    <row r="69" spans="1:7" s="36" customFormat="1" ht="17.25" x14ac:dyDescent="0.3">
      <c r="A69" s="18" t="s">
        <v>109</v>
      </c>
      <c r="B69" s="200">
        <v>16859</v>
      </c>
      <c r="C69" s="99">
        <v>15912</v>
      </c>
      <c r="D69" s="152">
        <f>SUM(C69/B69)</f>
        <v>0.94382822231449082</v>
      </c>
    </row>
    <row r="70" spans="1:7" s="36" customFormat="1" ht="17.25" x14ac:dyDescent="0.3">
      <c r="A70" s="139" t="s">
        <v>108</v>
      </c>
      <c r="B70" s="200">
        <v>569</v>
      </c>
      <c r="C70" s="99">
        <v>569</v>
      </c>
      <c r="D70" s="152">
        <v>0</v>
      </c>
    </row>
    <row r="71" spans="1:7" s="36" customFormat="1" ht="17.25" x14ac:dyDescent="0.3">
      <c r="A71" s="18" t="s">
        <v>53</v>
      </c>
      <c r="B71" s="122">
        <v>4552</v>
      </c>
      <c r="C71" s="214">
        <v>4149</v>
      </c>
      <c r="D71" s="152">
        <f t="shared" ref="D71:D80" si="14">SUM(C71/B71)</f>
        <v>0.91146748681898071</v>
      </c>
    </row>
    <row r="72" spans="1:7" s="36" customFormat="1" ht="18" thickBot="1" x14ac:dyDescent="0.35">
      <c r="A72" s="25" t="s">
        <v>136</v>
      </c>
      <c r="B72" s="201">
        <f>SUM(B71)</f>
        <v>4552</v>
      </c>
      <c r="C72" s="201">
        <f>SUM(C71)</f>
        <v>4149</v>
      </c>
      <c r="D72" s="242">
        <f t="shared" si="14"/>
        <v>0.91146748681898071</v>
      </c>
    </row>
    <row r="73" spans="1:7" s="36" customFormat="1" ht="17.25" x14ac:dyDescent="0.3">
      <c r="A73" s="18" t="s">
        <v>39</v>
      </c>
      <c r="B73" s="122">
        <v>1440</v>
      </c>
      <c r="C73" s="214">
        <v>1074</v>
      </c>
      <c r="D73" s="243">
        <f>SUM(C73/B73)</f>
        <v>0.74583333333333335</v>
      </c>
    </row>
    <row r="74" spans="1:7" s="36" customFormat="1" ht="17.25" x14ac:dyDescent="0.3">
      <c r="A74" s="18" t="s">
        <v>40</v>
      </c>
      <c r="B74" s="122">
        <v>384</v>
      </c>
      <c r="C74" s="147">
        <v>318</v>
      </c>
      <c r="D74" s="152">
        <f t="shared" si="14"/>
        <v>0.828125</v>
      </c>
    </row>
    <row r="75" spans="1:7" s="36" customFormat="1" ht="17.25" x14ac:dyDescent="0.3">
      <c r="A75" s="18" t="s">
        <v>41</v>
      </c>
      <c r="B75" s="99">
        <v>990</v>
      </c>
      <c r="C75" s="147">
        <v>1221</v>
      </c>
      <c r="D75" s="152">
        <f t="shared" si="14"/>
        <v>1.2333333333333334</v>
      </c>
    </row>
    <row r="76" spans="1:7" s="36" customFormat="1" ht="17.25" x14ac:dyDescent="0.3">
      <c r="A76" s="18" t="s">
        <v>81</v>
      </c>
      <c r="B76" s="99">
        <v>25471</v>
      </c>
      <c r="C76" s="259">
        <v>19650</v>
      </c>
      <c r="D76" s="152">
        <f t="shared" si="14"/>
        <v>0.77146558831612422</v>
      </c>
      <c r="G76" s="260"/>
    </row>
    <row r="77" spans="1:7" s="36" customFormat="1" ht="17.25" x14ac:dyDescent="0.3">
      <c r="A77" s="18" t="s">
        <v>100</v>
      </c>
      <c r="B77" s="99">
        <v>2070</v>
      </c>
      <c r="C77" s="147">
        <v>1694</v>
      </c>
      <c r="D77" s="152">
        <f t="shared" si="14"/>
        <v>0.81835748792270535</v>
      </c>
    </row>
    <row r="78" spans="1:7" s="36" customFormat="1" ht="17.25" x14ac:dyDescent="0.3">
      <c r="A78" s="18" t="s">
        <v>42</v>
      </c>
      <c r="B78" s="99">
        <v>8448</v>
      </c>
      <c r="C78" s="147">
        <v>5495</v>
      </c>
      <c r="D78" s="152">
        <f t="shared" si="14"/>
        <v>0.65044981060606055</v>
      </c>
    </row>
    <row r="79" spans="1:7" s="36" customFormat="1" ht="18" thickBot="1" x14ac:dyDescent="0.35">
      <c r="A79" s="25" t="s">
        <v>137</v>
      </c>
      <c r="B79" s="123">
        <f>SUM(B73:B78)</f>
        <v>38803</v>
      </c>
      <c r="C79" s="233">
        <f>SUM(C73:C78)</f>
        <v>29452</v>
      </c>
      <c r="D79" s="232">
        <f t="shared" si="14"/>
        <v>0.75901347833930366</v>
      </c>
    </row>
    <row r="80" spans="1:7" s="36" customFormat="1" ht="35.25" thickTop="1" thickBot="1" x14ac:dyDescent="0.35">
      <c r="A80" s="67" t="s">
        <v>31</v>
      </c>
      <c r="B80" s="129">
        <f>SUM(B79+B72+B68+B65+B66+B67)</f>
        <v>62773</v>
      </c>
      <c r="C80" s="112">
        <f>SUM(C79+C72+C68+C65+C66+C67)</f>
        <v>50992</v>
      </c>
      <c r="D80" s="197">
        <f t="shared" si="14"/>
        <v>0.81232376977362875</v>
      </c>
    </row>
    <row r="81" spans="1:11" s="216" customFormat="1" ht="18.75" thickTop="1" thickBot="1" x14ac:dyDescent="0.35">
      <c r="A81" s="217"/>
      <c r="B81" s="218"/>
      <c r="C81" s="219"/>
      <c r="D81" s="215"/>
      <c r="E81" s="220"/>
    </row>
    <row r="82" spans="1:11" s="43" customFormat="1" ht="38.25" customHeight="1" thickTop="1" thickBot="1" x14ac:dyDescent="0.35">
      <c r="A82" s="68" t="s">
        <v>25</v>
      </c>
      <c r="B82" s="69">
        <f>SUM(B62+B42+B21+B80)</f>
        <v>549506</v>
      </c>
      <c r="C82" s="132">
        <f>SUM(C62+C42+C21+C80)</f>
        <v>432827</v>
      </c>
      <c r="D82" s="211">
        <f>SUM(C82/B82)</f>
        <v>0.78766564878272483</v>
      </c>
      <c r="K82" s="51"/>
    </row>
    <row r="83" spans="1:11" s="14" customFormat="1" ht="21" customHeight="1" thickTop="1" x14ac:dyDescent="0.25">
      <c r="A83" s="309" t="s">
        <v>73</v>
      </c>
      <c r="B83" s="310"/>
      <c r="C83" s="295"/>
      <c r="D83" s="212"/>
    </row>
    <row r="84" spans="1:11" s="14" customFormat="1" ht="18.75" customHeight="1" x14ac:dyDescent="0.25">
      <c r="A84" s="55" t="s">
        <v>91</v>
      </c>
      <c r="B84" s="124">
        <v>11000</v>
      </c>
      <c r="C84" s="244">
        <v>5527</v>
      </c>
      <c r="D84" s="257">
        <f>SUM(C84/B84)</f>
        <v>0.50245454545454549</v>
      </c>
    </row>
    <row r="85" spans="1:11" s="14" customFormat="1" ht="18.75" customHeight="1" x14ac:dyDescent="0.25">
      <c r="A85" s="55" t="s">
        <v>87</v>
      </c>
      <c r="B85" s="124">
        <v>5700</v>
      </c>
      <c r="C85" s="208">
        <v>0</v>
      </c>
      <c r="D85" s="234">
        <f>SUM(C85/B85)</f>
        <v>0</v>
      </c>
    </row>
    <row r="86" spans="1:11" s="14" customFormat="1" ht="18.75" customHeight="1" x14ac:dyDescent="0.25">
      <c r="A86" s="55" t="s">
        <v>112</v>
      </c>
      <c r="B86" s="124">
        <v>214033</v>
      </c>
      <c r="C86" s="244">
        <v>79501</v>
      </c>
      <c r="D86" s="234">
        <v>0</v>
      </c>
    </row>
    <row r="87" spans="1:11" s="14" customFormat="1" ht="18.75" customHeight="1" x14ac:dyDescent="0.25">
      <c r="A87" s="55" t="s">
        <v>92</v>
      </c>
      <c r="B87" s="124">
        <v>3333</v>
      </c>
      <c r="C87" s="208">
        <v>0</v>
      </c>
      <c r="D87" s="234">
        <f>SUM(C87/B87)</f>
        <v>0</v>
      </c>
    </row>
    <row r="88" spans="1:11" s="14" customFormat="1" ht="18.75" customHeight="1" x14ac:dyDescent="0.25">
      <c r="A88" s="55" t="s">
        <v>93</v>
      </c>
      <c r="B88" s="124">
        <v>1095</v>
      </c>
      <c r="C88" s="244">
        <v>1075</v>
      </c>
      <c r="D88" s="234">
        <f>SUM(C88/B88)</f>
        <v>0.9817351598173516</v>
      </c>
    </row>
    <row r="89" spans="1:11" s="14" customFormat="1" ht="18.75" customHeight="1" x14ac:dyDescent="0.25">
      <c r="A89" s="55" t="s">
        <v>113</v>
      </c>
      <c r="B89" s="109">
        <v>55967</v>
      </c>
      <c r="C89" s="271">
        <v>21466</v>
      </c>
      <c r="D89" s="234">
        <v>0</v>
      </c>
    </row>
    <row r="90" spans="1:11" s="14" customFormat="1" ht="18.75" customHeight="1" thickBot="1" x14ac:dyDescent="0.3">
      <c r="A90" s="55" t="s">
        <v>94</v>
      </c>
      <c r="B90" s="109">
        <v>405</v>
      </c>
      <c r="C90" s="272">
        <v>291</v>
      </c>
      <c r="D90" s="235">
        <f>SUM(C90/B90)</f>
        <v>0.71851851851851856</v>
      </c>
    </row>
    <row r="91" spans="1:11" s="14" customFormat="1" ht="21.75" customHeight="1" thickTop="1" thickBot="1" x14ac:dyDescent="0.3">
      <c r="A91" s="70" t="s">
        <v>74</v>
      </c>
      <c r="B91" s="125">
        <f>SUM(B84:B90)</f>
        <v>291533</v>
      </c>
      <c r="C91" s="125">
        <f>SUM(C84:C90)</f>
        <v>107860</v>
      </c>
      <c r="D91" s="236">
        <f>SUM(C91/B91)</f>
        <v>0.3699752686659829</v>
      </c>
    </row>
    <row r="92" spans="1:11" s="31" customFormat="1" ht="16.5" thickTop="1" x14ac:dyDescent="0.25">
      <c r="A92" s="52"/>
      <c r="B92" s="42"/>
      <c r="C92" s="8"/>
      <c r="D92" s="210"/>
    </row>
    <row r="93" spans="1:11" s="31" customFormat="1" ht="15.75" x14ac:dyDescent="0.25">
      <c r="A93" s="52"/>
      <c r="B93" s="42"/>
      <c r="C93" s="8"/>
      <c r="D93" s="209"/>
      <c r="F93" s="53"/>
    </row>
    <row r="94" spans="1:11" s="22" customFormat="1" ht="15.75" x14ac:dyDescent="0.25">
      <c r="A94" s="71" t="s">
        <v>16</v>
      </c>
      <c r="B94" s="126">
        <f>SUM(B62+B91)</f>
        <v>581222</v>
      </c>
      <c r="C94" s="126">
        <f>SUM(C62+C91)</f>
        <v>316612</v>
      </c>
      <c r="D94" s="237">
        <f>SUM(C94/B94)</f>
        <v>0.54473505820495438</v>
      </c>
    </row>
    <row r="95" spans="1:11" s="22" customFormat="1" ht="15.75" x14ac:dyDescent="0.25">
      <c r="A95" s="72" t="s">
        <v>97</v>
      </c>
      <c r="B95" s="126">
        <f>SUM(B42-Bevételek!B28)</f>
        <v>52330</v>
      </c>
      <c r="C95" s="126">
        <f>SUM(C42-Bevételek!C28)</f>
        <v>39461</v>
      </c>
      <c r="D95" s="237">
        <f>SUM(C95/B95)</f>
        <v>0.75407987769921647</v>
      </c>
    </row>
    <row r="96" spans="1:11" s="22" customFormat="1" ht="15.75" x14ac:dyDescent="0.25">
      <c r="A96" s="72" t="s">
        <v>98</v>
      </c>
      <c r="B96" s="126">
        <v>141814</v>
      </c>
      <c r="C96" s="126">
        <f>SUM(C21-Bevételek!C15)</f>
        <v>129945</v>
      </c>
      <c r="D96" s="237">
        <f>SUM(C96/B96)</f>
        <v>0.91630586542936521</v>
      </c>
    </row>
    <row r="97" spans="1:4" s="22" customFormat="1" ht="16.5" thickBot="1" x14ac:dyDescent="0.3">
      <c r="A97" s="73" t="s">
        <v>99</v>
      </c>
      <c r="B97" s="127">
        <f>SUM(B80-Bevételek!B34)</f>
        <v>49522</v>
      </c>
      <c r="C97" s="127">
        <f>SUM(C80-Bevételek!C34)</f>
        <v>39944</v>
      </c>
      <c r="D97" s="238">
        <f>SUM(C97/B97)</f>
        <v>0.80659101005613665</v>
      </c>
    </row>
    <row r="98" spans="1:4" s="38" customFormat="1" ht="20.25" thickTop="1" thickBot="1" x14ac:dyDescent="0.35">
      <c r="A98" s="74" t="s">
        <v>10</v>
      </c>
      <c r="B98" s="128">
        <f>SUM(B94:B97)</f>
        <v>824888</v>
      </c>
      <c r="C98" s="128">
        <f t="shared" ref="C98" si="15">SUM(C94:C97)</f>
        <v>525962</v>
      </c>
      <c r="D98" s="239">
        <f>SUM(C98/B98)</f>
        <v>0.63761625820717482</v>
      </c>
    </row>
    <row r="99" spans="1:4" ht="15.75" thickTop="1" x14ac:dyDescent="0.25"/>
    <row r="101" spans="1:4" x14ac:dyDescent="0.25">
      <c r="B101" s="16"/>
    </row>
  </sheetData>
  <mergeCells count="9">
    <mergeCell ref="A2:D2"/>
    <mergeCell ref="A1:D1"/>
    <mergeCell ref="A3:D3"/>
    <mergeCell ref="A83:C83"/>
    <mergeCell ref="A64:B64"/>
    <mergeCell ref="A6:B6"/>
    <mergeCell ref="A5:B5"/>
    <mergeCell ref="A22:B22"/>
    <mergeCell ref="A23:B23"/>
  </mergeCells>
  <phoneticPr fontId="0" type="noConversion"/>
  <pageMargins left="0" right="0" top="3.937007874015748E-2" bottom="3.937007874015748E-2" header="0.23622047244094491" footer="0.2362204724409449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Bevételek</vt:lpstr>
      <vt:lpstr>Kiadások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MS-USER</dc:creator>
  <cp:lastModifiedBy>Windows-felhasználó</cp:lastModifiedBy>
  <cp:lastPrinted>2018-04-17T08:29:21Z</cp:lastPrinted>
  <dcterms:created xsi:type="dcterms:W3CDTF">2012-02-07T17:50:14Z</dcterms:created>
  <dcterms:modified xsi:type="dcterms:W3CDTF">2018-04-20T11:00:31Z</dcterms:modified>
</cp:coreProperties>
</file>